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Ncepod-fs1\intranet\A - RESOURCES\Tools (SORT, audit tools, recommendation check lists)\Audit tools\2020 Long Term Ventilation\"/>
    </mc:Choice>
  </mc:AlternateContent>
  <bookViews>
    <workbookView xWindow="0" yWindow="0" windowWidth="20490" windowHeight="6765"/>
  </bookViews>
  <sheets>
    <sheet name="Introduction" sheetId="2" r:id="rId1"/>
    <sheet name="Instructions" sheetId="3" r:id="rId2"/>
    <sheet name="Audit Tool" sheetId="6" r:id="rId3"/>
    <sheet name="Summary" sheetId="1" r:id="rId4"/>
    <sheet name="Recommendations" sheetId="4" r:id="rId5"/>
    <sheet name="Sheet7" sheetId="8" state="hidden" r:id="rId6"/>
    <sheet name="answer_sheet" sheetId="5" state="hidden" r:id="rId7"/>
  </sheets>
  <externalReferences>
    <externalReference r:id="rId8"/>
  </externalReferences>
  <definedNames>
    <definedName name="Answer1" localSheetId="5">Sheet7!$A$4:$A$5</definedName>
    <definedName name="Answer1">answer_sheet!$A$2:$A$3</definedName>
    <definedName name="Answer10">Sheet7!$H$21:$H$23</definedName>
    <definedName name="Answer11">Sheet7!$I$21:$I$23</definedName>
    <definedName name="Answer12">Sheet7!$K$17:$K$21</definedName>
    <definedName name="Answer13">Sheet7!#REF!</definedName>
    <definedName name="Answer14">Sheet7!#REF!</definedName>
    <definedName name="Answer2" localSheetId="5">Sheet7!$C$16:$C$18</definedName>
    <definedName name="Answer2">'[1]answer sheet'!$A$3:$A$5</definedName>
    <definedName name="Answer3" localSheetId="5">Sheet7!$E$16:$E$18</definedName>
    <definedName name="Answer3">answer_sheet!$C$2:$C$3</definedName>
    <definedName name="Answer3a">'[1]answer sheet'!#REF!</definedName>
    <definedName name="Answer4">Sheet7!$G$4:$G$5</definedName>
    <definedName name="Answer5">Sheet7!$I$11:$I$16</definedName>
    <definedName name="Answer6">Sheet7!$K$4:$K$11</definedName>
    <definedName name="Answer7">Sheet7!$A$21:$A$24</definedName>
    <definedName name="Answer8">Sheet7!$C$21:$C$24</definedName>
    <definedName name="Answer9">Sheet7!$F$21:$F$23</definedName>
    <definedName name="Asnwer10" localSheetId="5">#REF!</definedName>
    <definedName name="Asnwer10">#REF!</definedName>
    <definedName name="OLE_LINK3" localSheetId="4">Recommendations!#REF!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 i="6" l="1"/>
  <c r="U8" i="6"/>
  <c r="W8" i="6"/>
  <c r="V8" i="6"/>
  <c r="T8" i="6"/>
  <c r="W9" i="6"/>
  <c r="W10" i="6"/>
  <c r="W11" i="6"/>
  <c r="W12" i="6"/>
  <c r="W13" i="6"/>
  <c r="W14" i="6"/>
  <c r="W15" i="6"/>
  <c r="W16" i="6"/>
  <c r="W17" i="6"/>
  <c r="V9" i="6"/>
  <c r="V10" i="6"/>
  <c r="V11" i="6"/>
  <c r="V12" i="6"/>
  <c r="V13" i="6"/>
  <c r="V14" i="6"/>
  <c r="V15" i="6"/>
  <c r="V16" i="6"/>
  <c r="V17" i="6"/>
  <c r="U9" i="6"/>
  <c r="U10" i="6"/>
  <c r="U11" i="6"/>
  <c r="U12" i="6"/>
  <c r="U13" i="6"/>
  <c r="U14" i="6"/>
  <c r="U15" i="6"/>
  <c r="U16" i="6"/>
  <c r="U17" i="6"/>
  <c r="T9" i="6"/>
  <c r="T10" i="6"/>
  <c r="T11" i="6"/>
  <c r="T12" i="6"/>
  <c r="T13" i="6"/>
  <c r="T14" i="6"/>
  <c r="T15" i="6"/>
  <c r="T16" i="6"/>
  <c r="T17" i="6"/>
  <c r="N8" i="6"/>
  <c r="R9" i="6" l="1"/>
  <c r="R10" i="6"/>
  <c r="R11" i="6"/>
  <c r="R12" i="6"/>
  <c r="R13" i="6"/>
  <c r="R14" i="6"/>
  <c r="R15" i="6"/>
  <c r="R16" i="6"/>
  <c r="R17" i="6"/>
  <c r="W25" i="6" l="1"/>
  <c r="U25" i="6"/>
  <c r="V25" i="6" l="1"/>
  <c r="W28" i="6" l="1"/>
  <c r="W24" i="6" s="1"/>
  <c r="W19" i="6" l="1"/>
  <c r="W21" i="6"/>
  <c r="W29" i="6"/>
  <c r="M28" i="6"/>
  <c r="M24" i="6" s="1"/>
  <c r="M25" i="6"/>
  <c r="M21" i="6"/>
  <c r="M19" i="6"/>
  <c r="W26" i="6" l="1"/>
  <c r="W23" i="6"/>
  <c r="W22" i="6" s="1"/>
  <c r="M29" i="6"/>
  <c r="M23" i="6"/>
  <c r="M22" i="6" s="1"/>
  <c r="M26" i="6"/>
  <c r="W20" i="6" l="1"/>
  <c r="W30" i="6"/>
  <c r="K17" i="1" s="1"/>
  <c r="M20" i="6"/>
  <c r="M30" i="6" s="1"/>
  <c r="J15" i="1" s="1"/>
  <c r="Q9" i="6" l="1"/>
  <c r="Q10" i="6"/>
  <c r="Q11" i="6"/>
  <c r="Q12" i="6"/>
  <c r="Q13" i="6"/>
  <c r="Q14" i="6"/>
  <c r="Q15" i="6"/>
  <c r="Q16" i="6"/>
  <c r="Q17" i="6"/>
  <c r="P9" i="6"/>
  <c r="P10" i="6"/>
  <c r="P11" i="6"/>
  <c r="P12" i="6"/>
  <c r="P13" i="6"/>
  <c r="P14" i="6"/>
  <c r="P15" i="6"/>
  <c r="P16" i="6"/>
  <c r="P17" i="6"/>
  <c r="O9" i="6"/>
  <c r="O10" i="6"/>
  <c r="O11" i="6"/>
  <c r="O12" i="6"/>
  <c r="O13" i="6"/>
  <c r="O14" i="6"/>
  <c r="O15" i="6"/>
  <c r="O16" i="6"/>
  <c r="O17" i="6"/>
  <c r="N9" i="6"/>
  <c r="N10" i="6"/>
  <c r="N11" i="6"/>
  <c r="N12" i="6"/>
  <c r="N13" i="6"/>
  <c r="N14" i="6"/>
  <c r="N15" i="6"/>
  <c r="N16" i="6"/>
  <c r="N17" i="6"/>
  <c r="L28" i="6" l="1"/>
  <c r="L24" i="6" s="1"/>
  <c r="L29" i="6" s="1"/>
  <c r="K28" i="6"/>
  <c r="K24" i="6" s="1"/>
  <c r="K29" i="6" s="1"/>
  <c r="J28" i="6"/>
  <c r="J24" i="6" s="1"/>
  <c r="I28" i="6"/>
  <c r="I24" i="6" s="1"/>
  <c r="I29" i="6" s="1"/>
  <c r="H28" i="6"/>
  <c r="H24" i="6" s="1"/>
  <c r="H29" i="6" s="1"/>
  <c r="G28" i="6"/>
  <c r="G24" i="6" s="1"/>
  <c r="G29" i="6" s="1"/>
  <c r="F28" i="6"/>
  <c r="F24" i="6" s="1"/>
  <c r="E28" i="6"/>
  <c r="E24" i="6" s="1"/>
  <c r="E29" i="6" s="1"/>
  <c r="D28" i="6"/>
  <c r="D24" i="6" s="1"/>
  <c r="D29" i="6" s="1"/>
  <c r="L25" i="6"/>
  <c r="K25" i="6"/>
  <c r="J25" i="6"/>
  <c r="I25" i="6"/>
  <c r="H25" i="6"/>
  <c r="G25" i="6"/>
  <c r="F25" i="6"/>
  <c r="E25" i="6"/>
  <c r="D25" i="6"/>
  <c r="L21" i="6"/>
  <c r="K21" i="6"/>
  <c r="J21" i="6"/>
  <c r="I21" i="6"/>
  <c r="H21" i="6"/>
  <c r="G21" i="6"/>
  <c r="F21" i="6"/>
  <c r="E21" i="6"/>
  <c r="D21" i="6"/>
  <c r="L19" i="6"/>
  <c r="K19" i="6"/>
  <c r="J19" i="6"/>
  <c r="I19" i="6"/>
  <c r="H19" i="6"/>
  <c r="G19" i="6"/>
  <c r="F19" i="6"/>
  <c r="E19" i="6"/>
  <c r="D19" i="6"/>
  <c r="U21" i="6"/>
  <c r="Q8" i="6"/>
  <c r="P8" i="6"/>
  <c r="P28" i="6" s="1"/>
  <c r="P24" i="6" s="1"/>
  <c r="O8" i="6"/>
  <c r="N21" i="6"/>
  <c r="R25" i="6" l="1"/>
  <c r="R21" i="6"/>
  <c r="Q28" i="6"/>
  <c r="Q24" i="6" s="1"/>
  <c r="Q29" i="6" s="1"/>
  <c r="D26" i="6"/>
  <c r="H26" i="6"/>
  <c r="L26" i="6"/>
  <c r="V21" i="6"/>
  <c r="E26" i="6"/>
  <c r="I26" i="6"/>
  <c r="O21" i="6"/>
  <c r="F23" i="6"/>
  <c r="F22" i="6" s="1"/>
  <c r="J23" i="6"/>
  <c r="J22" i="6" s="1"/>
  <c r="P29" i="6"/>
  <c r="P19" i="6"/>
  <c r="P21" i="6"/>
  <c r="G23" i="6"/>
  <c r="G20" i="6" s="1"/>
  <c r="K23" i="6"/>
  <c r="K20" i="6" s="1"/>
  <c r="N25" i="6"/>
  <c r="F26" i="6"/>
  <c r="J26" i="6"/>
  <c r="N28" i="6"/>
  <c r="N24" i="6" s="1"/>
  <c r="R28" i="6"/>
  <c r="R24" i="6" s="1"/>
  <c r="U28" i="6"/>
  <c r="U24" i="6" s="1"/>
  <c r="F29" i="6"/>
  <c r="J29" i="6"/>
  <c r="Q19" i="6"/>
  <c r="Q21" i="6"/>
  <c r="D23" i="6"/>
  <c r="D20" i="6" s="1"/>
  <c r="H23" i="6"/>
  <c r="H22" i="6" s="1"/>
  <c r="L23" i="6"/>
  <c r="L22" i="6" s="1"/>
  <c r="O25" i="6"/>
  <c r="G26" i="6"/>
  <c r="K26" i="6"/>
  <c r="O28" i="6"/>
  <c r="O24" i="6" s="1"/>
  <c r="V28" i="6"/>
  <c r="V24" i="6" s="1"/>
  <c r="N19" i="6"/>
  <c r="R19" i="6"/>
  <c r="U19" i="6"/>
  <c r="U23" i="6" s="1"/>
  <c r="U20" i="6" s="1"/>
  <c r="F20" i="6"/>
  <c r="E23" i="6"/>
  <c r="E22" i="6" s="1"/>
  <c r="I23" i="6"/>
  <c r="I22" i="6" s="1"/>
  <c r="P25" i="6"/>
  <c r="O19" i="6"/>
  <c r="V19" i="6"/>
  <c r="Q25" i="6"/>
  <c r="V29" i="6" l="1"/>
  <c r="U29" i="6"/>
  <c r="L20" i="6"/>
  <c r="L30" i="6" s="1"/>
  <c r="I23" i="1" s="1"/>
  <c r="J20" i="6"/>
  <c r="F30" i="6"/>
  <c r="I17" i="1" s="1"/>
  <c r="D30" i="6"/>
  <c r="I15" i="1" s="1"/>
  <c r="V23" i="6"/>
  <c r="V20" i="6" s="1"/>
  <c r="K30" i="6"/>
  <c r="I22" i="1" s="1"/>
  <c r="V26" i="6"/>
  <c r="D22" i="6"/>
  <c r="U26" i="6"/>
  <c r="U30" i="6" s="1"/>
  <c r="I20" i="6"/>
  <c r="I30" i="6" s="1"/>
  <c r="I20" i="1" s="1"/>
  <c r="J30" i="6"/>
  <c r="I21" i="1" s="1"/>
  <c r="G30" i="6"/>
  <c r="I18" i="1" s="1"/>
  <c r="P26" i="6"/>
  <c r="P23" i="6"/>
  <c r="P22" i="6" s="1"/>
  <c r="K22" i="6"/>
  <c r="O29" i="6"/>
  <c r="E20" i="6"/>
  <c r="E30" i="6" s="1"/>
  <c r="I16" i="1" s="1"/>
  <c r="R29" i="6"/>
  <c r="H20" i="6"/>
  <c r="H30" i="6" s="1"/>
  <c r="I19" i="1" s="1"/>
  <c r="G22" i="6"/>
  <c r="O23" i="6"/>
  <c r="O22" i="6" s="1"/>
  <c r="O26" i="6"/>
  <c r="R26" i="6"/>
  <c r="R23" i="6"/>
  <c r="R22" i="6" s="1"/>
  <c r="N29" i="6"/>
  <c r="N26" i="6"/>
  <c r="N23" i="6"/>
  <c r="N22" i="6" s="1"/>
  <c r="Q26" i="6"/>
  <c r="Q23" i="6"/>
  <c r="Q20" i="6" s="1"/>
  <c r="U22" i="6"/>
  <c r="V30" i="6" l="1"/>
  <c r="K16" i="1" s="1"/>
  <c r="K15" i="1"/>
  <c r="K26" i="1" s="1"/>
  <c r="I26" i="1"/>
  <c r="Q22" i="6"/>
  <c r="P20" i="6"/>
  <c r="V22" i="6"/>
  <c r="N20" i="6"/>
  <c r="N30" i="6" s="1"/>
  <c r="J16" i="1" s="1"/>
  <c r="Q30" i="6"/>
  <c r="J19" i="1" s="1"/>
  <c r="O20" i="6"/>
  <c r="O30" i="6" s="1"/>
  <c r="J17" i="1" s="1"/>
  <c r="R20" i="6"/>
  <c r="P30" i="6"/>
  <c r="J18" i="1" s="1"/>
  <c r="R30" i="6" l="1"/>
  <c r="J20" i="1" s="1"/>
  <c r="J26" i="1"/>
</calcChain>
</file>

<file path=xl/sharedStrings.xml><?xml version="1.0" encoding="utf-8"?>
<sst xmlns="http://schemas.openxmlformats.org/spreadsheetml/2006/main" count="211" uniqueCount="153">
  <si>
    <t>Instructions for completion</t>
  </si>
  <si>
    <t>Amending the tool to include more or less patients</t>
  </si>
  <si>
    <t>This tool has been set up to be completed on 10 patients.</t>
  </si>
  <si>
    <r>
      <t xml:space="preserve">If the audit is undertaken on more than 10 patients, please add in additional rows by copying row 9 </t>
    </r>
    <r>
      <rPr>
        <b/>
        <sz val="11"/>
        <color theme="1"/>
        <rFont val="Calibri"/>
        <family val="2"/>
        <scheme val="minor"/>
      </rPr>
      <t>(before populated with patient data)</t>
    </r>
    <r>
      <rPr>
        <sz val="11"/>
        <color theme="1"/>
        <rFont val="Calibri"/>
        <family val="2"/>
        <scheme val="minor"/>
      </rPr>
      <t>, and inserting the copied cells above row 10.</t>
    </r>
  </si>
  <si>
    <t>Following these steps will ensure the formulas work correctly.</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</si>
  <si>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</si>
  <si>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RECOMMENDATIONS</t>
  </si>
  <si>
    <t>Answer3</t>
  </si>
  <si>
    <t>Male</t>
  </si>
  <si>
    <t>Yes</t>
  </si>
  <si>
    <t>Female</t>
  </si>
  <si>
    <t>No</t>
  </si>
  <si>
    <t>Patient 1</t>
  </si>
  <si>
    <t>Patient 2</t>
  </si>
  <si>
    <t>Patient 3</t>
  </si>
  <si>
    <t>Patient 4</t>
  </si>
  <si>
    <t>Patient 5</t>
  </si>
  <si>
    <t>Patient 6</t>
  </si>
  <si>
    <t>Patient 7</t>
  </si>
  <si>
    <t>Patient 8</t>
  </si>
  <si>
    <t>Patient 9</t>
  </si>
  <si>
    <t>Yes n</t>
  </si>
  <si>
    <t>Yes %</t>
  </si>
  <si>
    <t>No n</t>
  </si>
  <si>
    <t>No %</t>
  </si>
  <si>
    <t>Sub total</t>
  </si>
  <si>
    <t>Patient details</t>
  </si>
  <si>
    <t>Gender</t>
  </si>
  <si>
    <t>Answer1_gender</t>
  </si>
  <si>
    <t>Answer2</t>
  </si>
  <si>
    <t>Not applicable</t>
  </si>
  <si>
    <t>Answer4</t>
  </si>
  <si>
    <t>Answer6</t>
  </si>
  <si>
    <t>Answer7</t>
  </si>
  <si>
    <t>Answer8</t>
  </si>
  <si>
    <t>Number of cases included in audit</t>
  </si>
  <si>
    <t>Question number</t>
  </si>
  <si>
    <t>Recommendation - Sub criteria questions (score)</t>
  </si>
  <si>
    <t>%</t>
  </si>
  <si>
    <t>Green</t>
  </si>
  <si>
    <t>Amber</t>
  </si>
  <si>
    <t>Average % of recommendation</t>
  </si>
  <si>
    <t>Recommendation - Sub criteria question number (reference only)</t>
  </si>
  <si>
    <t>Red</t>
  </si>
  <si>
    <t>50-99</t>
  </si>
  <si>
    <t>0-49</t>
  </si>
  <si>
    <t>If the audit is undertaken on less than 10 patients, please delete the extra rows.</t>
  </si>
  <si>
    <t xml:space="preserve">Where a question answer is highlighted in red, this indicates this is an area of care where the recommendation (or the question assessing a recommendation) is not being met. The more answers that are highlighted in red, the more likely it is a recommendation is not being met. </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</si>
  <si>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In</t>
    </r>
    <r>
      <rPr>
        <b/>
        <sz val="11"/>
        <color theme="1"/>
        <rFont val="Calibri"/>
        <family val="2"/>
        <scheme val="minor"/>
      </rPr>
      <t xml:space="preserve"> Excel 2013</t>
    </r>
    <r>
      <rPr>
        <sz val="11"/>
        <color theme="1"/>
        <rFont val="Calibri"/>
        <family val="2"/>
        <scheme val="minor"/>
      </rPr>
      <t xml:space="preserve">, please click on the </t>
    </r>
    <r>
      <rPr>
        <b/>
        <sz val="11"/>
        <color theme="1"/>
        <rFont val="Calibri"/>
        <family val="2"/>
        <scheme val="minor"/>
      </rPr>
      <t>Developer</t>
    </r>
    <r>
      <rPr>
        <sz val="11"/>
        <color theme="1"/>
        <rFont val="Calibri"/>
        <family val="2"/>
        <scheme val="minor"/>
      </rPr>
      <t xml:space="preserve"> tab on the top bar, and go to the </t>
    </r>
    <r>
      <rPr>
        <b/>
        <sz val="11"/>
        <color theme="1"/>
        <rFont val="Calibri"/>
        <family val="2"/>
        <scheme val="minor"/>
      </rPr>
      <t>Code</t>
    </r>
    <r>
      <rPr>
        <sz val="11"/>
        <color theme="1"/>
        <rFont val="Calibri"/>
        <family val="2"/>
        <scheme val="minor"/>
      </rPr>
      <t xml:space="preserve"> section (on the left-handside) then to </t>
    </r>
    <r>
      <rPr>
        <b/>
        <sz val="11"/>
        <color theme="1"/>
        <rFont val="Calibri"/>
        <family val="2"/>
        <scheme val="minor"/>
      </rPr>
      <t>Macro Security</t>
    </r>
    <r>
      <rPr>
        <sz val="11"/>
        <color theme="1"/>
        <rFont val="Calibri"/>
        <family val="2"/>
        <scheme val="minor"/>
      </rPr>
      <t xml:space="preserve">.  In older Excel versions,  please click on the </t>
    </r>
    <r>
      <rPr>
        <b/>
        <sz val="11"/>
        <color theme="1"/>
        <rFont val="Calibri"/>
        <family val="2"/>
        <scheme val="minor"/>
      </rPr>
      <t>Options</t>
    </r>
    <r>
      <rPr>
        <sz val="11"/>
        <color theme="1"/>
        <rFont val="Calibri"/>
        <family val="2"/>
        <scheme val="minor"/>
      </rPr>
      <t xml:space="preserve"> button in the top left of the top menu bar of the workbook. In the dialogue box which opens click on </t>
    </r>
    <r>
      <rPr>
        <b/>
        <sz val="11"/>
        <color theme="1"/>
        <rFont val="Calibri"/>
        <family val="2"/>
        <scheme val="minor"/>
      </rPr>
      <t>enable macro</t>
    </r>
    <r>
      <rPr>
        <sz val="11"/>
        <color theme="1"/>
        <rFont val="Calibri"/>
        <family val="2"/>
        <scheme val="minor"/>
      </rPr>
      <t xml:space="preserve">s, ok. The spreadsheet should now be functional. </t>
    </r>
  </si>
  <si>
    <t>Number of cases (overall percentage for radar chart in Summary worksheet)</t>
  </si>
  <si>
    <r>
      <t xml:space="preserve">Patient 10                                              </t>
    </r>
    <r>
      <rPr>
        <i/>
        <sz val="12"/>
        <color theme="1"/>
        <rFont val="Calibri"/>
        <family val="2"/>
        <scheme val="minor"/>
      </rPr>
      <t>(this tool has been set up for up to 10 patients. If inserting details of more patients, add rows above this row so that the formulae below are not affected)</t>
    </r>
  </si>
  <si>
    <t>Answer1</t>
  </si>
  <si>
    <t>Answer5</t>
  </si>
  <si>
    <t xml:space="preserve">Male </t>
  </si>
  <si>
    <t>Answer9</t>
  </si>
  <si>
    <t>Answer10</t>
  </si>
  <si>
    <t>Answer11</t>
  </si>
  <si>
    <t>Established</t>
  </si>
  <si>
    <t>New</t>
  </si>
  <si>
    <t>Not applicable - established diagnosis of AHF</t>
  </si>
  <si>
    <t>N/A - the patient died</t>
  </si>
  <si>
    <t>Not documented</t>
  </si>
  <si>
    <t>N/A - too unstable for rehabilitation or patient died</t>
  </si>
  <si>
    <t>N/A - no escalation decision made</t>
  </si>
  <si>
    <t>N/A - no discharge summary sent</t>
  </si>
  <si>
    <t>THIS SHEET WILL BE HIDDEN</t>
  </si>
  <si>
    <t>Answer12</t>
  </si>
  <si>
    <t>Answer13</t>
  </si>
  <si>
    <t>N/A - established diagnosis of AHF or no echo done as patient died within 48 hours</t>
  </si>
  <si>
    <t>N/A - new diagnosis of AHF and patient died within 48 hours of admission</t>
  </si>
  <si>
    <t>N/A – no escalation decision made or initially made by a consultant</t>
  </si>
  <si>
    <t>N/A - no review as the patient died within 14 hours</t>
  </si>
  <si>
    <t>Report recommendation number</t>
  </si>
  <si>
    <t>Recommendation number in report</t>
  </si>
  <si>
    <t>No data/Not answered/Not documented/Unknown</t>
  </si>
  <si>
    <t>No data</t>
  </si>
  <si>
    <t>Description</t>
  </si>
  <si>
    <t>Other</t>
  </si>
  <si>
    <t>Long Term Ventilation</t>
  </si>
  <si>
    <t>https://www.ncepod.org.uk/2020ltv.html</t>
  </si>
  <si>
    <r>
      <t>Standardise templates for personalised Emergency Healthcare Plans for all people on long-term ventilation.</t>
    </r>
    <r>
      <rPr>
        <sz val="11"/>
        <color rgb="FF000000"/>
        <rFont val="Calibri"/>
        <family val="2"/>
        <scheme val="minor"/>
      </rPr>
      <t xml:space="preserve"> They should:
a) Be easily accessible by all members of the care team
b) Be clearly laid out so that information can be easily recognised by all members of the care team
c) Be reviewed at least annually, and after every hospital admission, by the clinical team and the service user/parent carer
d) Form part of any hand-held records
e) Include a fast-track admission plan
</t>
    </r>
    <r>
      <rPr>
        <b/>
        <i/>
        <sz val="11"/>
        <color rgb="FF000000"/>
        <rFont val="Calibri"/>
        <family val="2"/>
        <scheme val="minor"/>
      </rPr>
      <t xml:space="preserve">Target audiences
LTV Services </t>
    </r>
    <r>
      <rPr>
        <i/>
        <sz val="11"/>
        <color rgb="FF000000"/>
        <rFont val="Calibri"/>
        <family val="2"/>
        <scheme val="minor"/>
      </rPr>
      <t>with support from Healthcare Professionals in all hospitals (including those that are not LTV centres), Service Users and Third Sector Organisations</t>
    </r>
  </si>
  <si>
    <t>Not all the report recommendations have been listed here as some are not suitable for an audit tool.  A full list can be found in the report here https://www.ncepod.org.uk/2020ltv.html</t>
  </si>
  <si>
    <t>Recommendation 8</t>
  </si>
  <si>
    <t>N/A - no planning for transition</t>
  </si>
  <si>
    <t>NA - no planning for transition/no clinic in place</t>
  </si>
  <si>
    <t>N/A – was admitted under care of usual LTV team</t>
  </si>
  <si>
    <t>NCEPOD does not ask for any of these data back.  It is for each Trust/Health Board to make a judgement as to whether they are meeting the recommendations.</t>
  </si>
  <si>
    <r>
      <t xml:space="preserve">This data collection tool is made up of questions which can be used to assess how well your Trust/Health Board is meeting recommendations made in </t>
    </r>
    <r>
      <rPr>
        <i/>
        <sz val="11"/>
        <color theme="1"/>
        <rFont val="Calibri"/>
        <family val="2"/>
        <scheme val="minor"/>
      </rPr>
      <t>"Balancing the Pressures"</t>
    </r>
  </si>
  <si>
    <t>AUDIT TOOL WORKSHEET</t>
  </si>
  <si>
    <t>SUMMARY WORKSHEET</t>
  </si>
  <si>
    <t>This contains summary data on the extent to which each recommendation is met.</t>
  </si>
  <si>
    <t>RECOMMENDATIONS WORKSHEET</t>
  </si>
  <si>
    <t>This is given as a percentage, and is supplemented by a traffic light system (Green, Amber, and Red) and radar chart.</t>
  </si>
  <si>
    <t>For information on the recommendation to which each question assesses, please click on the         button in the Audit Tool worksheet. This will take you to the Recommendations worksheet. Please click on the Audit tool worksheet to return to the main audit tool section.</t>
  </si>
  <si>
    <t>Please complete as many questions which are applicable to the care of the patient.  This NCEPOD study focused on a review of the quality of care provided to children and young people aged 0-24 years who were receiving long-term ventilation.</t>
  </si>
  <si>
    <r>
      <t xml:space="preserve">Thank you for downloading the toolkit for </t>
    </r>
    <r>
      <rPr>
        <i/>
        <sz val="11"/>
        <color theme="1"/>
        <rFont val="Calibri"/>
        <family val="2"/>
        <scheme val="minor"/>
      </rPr>
      <t xml:space="preserve">''Balancing the Pressures'. </t>
    </r>
    <r>
      <rPr>
        <sz val="11"/>
        <color theme="1"/>
        <rFont val="Calibri"/>
        <family val="2"/>
        <scheme val="minor"/>
      </rPr>
      <t>We hope you find this useful.  If you have any feedback, please email us at info@ncepod.org.uk Please could you advise your local audit department if you plan to undertake this audit.  It is important that they are made aware of it for the benefit of demonstrating Trust/Health Board activity and also so that they are in a position to support you and endorse the activity for your benefit.</t>
    </r>
  </si>
  <si>
    <t>For information on the recommendation to which each question assesses, please click on the         button</t>
  </si>
  <si>
    <t>RAG system (NCEPOD recommends these are set at the following limits, however these can be adapted by your Trust/Health Board where appropriate by amending the thresholds as required)</t>
  </si>
  <si>
    <t>Recommendation 3</t>
  </si>
  <si>
    <t>4a</t>
  </si>
  <si>
    <t>4b</t>
  </si>
  <si>
    <t>4c</t>
  </si>
  <si>
    <t>4d</t>
  </si>
  <si>
    <t>4e</t>
  </si>
  <si>
    <t>4f</t>
  </si>
  <si>
    <t>4g</t>
  </si>
  <si>
    <t>4h</t>
  </si>
  <si>
    <t>Medical and nursing staff?</t>
  </si>
  <si>
    <t>Physiotherapy?</t>
  </si>
  <si>
    <t>Speech and language therapy?</t>
  </si>
  <si>
    <t>Psychology?</t>
  </si>
  <si>
    <t>Local service planners/commissioners?</t>
  </si>
  <si>
    <t>If the patient has a personalised EHP:</t>
  </si>
  <si>
    <t>5a</t>
  </si>
  <si>
    <t>5b</t>
  </si>
  <si>
    <t>5c</t>
  </si>
  <si>
    <t>5d</t>
  </si>
  <si>
    <t>5e</t>
  </si>
  <si>
    <t>5f</t>
  </si>
  <si>
    <t>Is it clearly laid out so that information could be easily recognised by all members of the care team?</t>
  </si>
  <si>
    <t>Does it form part of any hand-held records?</t>
  </si>
  <si>
    <t>Does it include a fast-track admission plan?</t>
  </si>
  <si>
    <t>Does the team providing care include:</t>
  </si>
  <si>
    <t>An identified clinical lead?</t>
  </si>
  <si>
    <t>A specialist in tracheostomy care? (where appropriate)</t>
  </si>
  <si>
    <t>Palliative care/hospice care? (where appropriate)</t>
  </si>
  <si>
    <t>N/A - not in place for more than 1 year</t>
  </si>
  <si>
    <t>Recommendation 5</t>
  </si>
  <si>
    <r>
      <t xml:space="preserve">Only for completion by LTV centres*, and for patients who are/were 14-24 years' old
</t>
    </r>
    <r>
      <rPr>
        <b/>
        <sz val="12"/>
        <color theme="1"/>
        <rFont val="Calibri"/>
        <family val="2"/>
        <scheme val="minor"/>
      </rPr>
      <t>*LTV centre is defined as one which provides this patient with the normal decision making, support and review of their ventilatory care</t>
    </r>
  </si>
  <si>
    <t>6a</t>
  </si>
  <si>
    <t>6b</t>
  </si>
  <si>
    <r>
      <t xml:space="preserve">Ensure efficient care planning and discharge by providing a multidisciplinary team as part of an integrated care pathway.  </t>
    </r>
    <r>
      <rPr>
        <sz val="11"/>
        <color theme="1"/>
        <rFont val="Calibri"/>
        <family val="2"/>
        <scheme val="minor"/>
      </rPr>
      <t xml:space="preserve">This team should work across community and hospital networks of care for child and adult long-term ventilation services, have an identified clinical lead and include as a minimum:
a) Medical and nursing staff
b) Physiotherapy
c) Speech and language therapy
d) Psychology
Where applicable
e) A specialist in tracheostomy care
f) Palliative care/hospice care
g) Local service planners/commissioners
</t>
    </r>
    <r>
      <rPr>
        <b/>
        <i/>
        <sz val="11"/>
        <color theme="1"/>
        <rFont val="Calibri"/>
        <family val="2"/>
        <scheme val="minor"/>
      </rPr>
      <t>Target audiences</t>
    </r>
    <r>
      <rPr>
        <sz val="11"/>
        <color theme="1"/>
        <rFont val="Calibri"/>
        <family val="2"/>
        <scheme val="minor"/>
      </rPr>
      <t xml:space="preserve">
</t>
    </r>
    <r>
      <rPr>
        <b/>
        <i/>
        <sz val="11"/>
        <color theme="1"/>
        <rFont val="Calibri"/>
        <family val="2"/>
        <scheme val="minor"/>
      </rPr>
      <t>Service Planners/Commissioners and Trust/Health Board Executive Committees</t>
    </r>
    <r>
      <rPr>
        <i/>
        <sz val="11"/>
        <color theme="1"/>
        <rFont val="Calibri"/>
        <family val="2"/>
        <scheme val="minor"/>
      </rPr>
      <t xml:space="preserve"> with support from LTV Services, Social Care and Hospice/Respite Care, Psychology and Palliative Care</t>
    </r>
  </si>
  <si>
    <r>
      <rPr>
        <sz val="11"/>
        <color rgb="FF000000"/>
        <rFont val="Calibri"/>
        <family val="2"/>
        <scheme val="minor"/>
      </rPr>
      <t xml:space="preserve">Ensure that the planning for transition from child to adult services, including the provision of joint transition clinics, has clearly identifiable clinical and executive leadership and forms part of an integrated care pathway for people on long-term ventilation. Developmentally appropriate and patient-centred transition planning should commence at the latest by the age of 14 years*
* This supports NICE Guideline (NG43)
</t>
    </r>
    <r>
      <rPr>
        <b/>
        <i/>
        <sz val="11"/>
        <color rgb="FF000000"/>
        <rFont val="Calibri"/>
        <family val="2"/>
        <scheme val="minor"/>
      </rPr>
      <t>Target audiences</t>
    </r>
    <r>
      <rPr>
        <sz val="11"/>
        <color rgb="FF000000"/>
        <rFont val="Calibri"/>
        <family val="2"/>
        <scheme val="minor"/>
      </rPr>
      <t xml:space="preserve">
</t>
    </r>
    <r>
      <rPr>
        <b/>
        <i/>
        <sz val="11"/>
        <color rgb="FF000000"/>
        <rFont val="Calibri"/>
        <family val="2"/>
        <scheme val="minor"/>
      </rPr>
      <t>Children and Young People, Families, LTV services and Trust/Health Board Executive Committees</t>
    </r>
    <r>
      <rPr>
        <i/>
        <sz val="11"/>
        <color rgb="FF000000"/>
        <rFont val="Calibri"/>
        <family val="2"/>
        <scheme val="minor"/>
      </rPr>
      <t xml:space="preserve"> with support from Clinical Directors, Healthcare Professionals in all hospitals (including those that are not LTV centres), Social Care, Primary Care and Service Planners/Commissioners</t>
    </r>
  </si>
  <si>
    <t>Unknown</t>
  </si>
  <si>
    <t>To be completed by the patient's ususal LTV team (we encourage you to share your results with the wider team)</t>
  </si>
  <si>
    <t>Audit Toolkit - Ongoing Care (tool 1 of 3)</t>
  </si>
  <si>
    <t>Long-Term Ventilation
(Ongoing care toolkit - tool 1 of 3)</t>
  </si>
  <si>
    <t>To be completed for patients aged 0-24 years receiving LTV</t>
  </si>
  <si>
    <t>Age (years)</t>
  </si>
  <si>
    <r>
      <t xml:space="preserve">Does this patient have a personalised Emergency Healthcare Plan (EHP)? </t>
    </r>
    <r>
      <rPr>
        <sz val="12"/>
        <color rgb="FFC00000"/>
        <rFont val="Calibri"/>
        <family val="2"/>
        <scheme val="minor"/>
      </rPr>
      <t>If you answer "no", the remaining questions in this section will pre-populate with "N/A".</t>
    </r>
  </si>
  <si>
    <t>Is it always easily accessible by you and all members of the care team?</t>
  </si>
  <si>
    <t>6c</t>
  </si>
  <si>
    <t>6d</t>
  </si>
  <si>
    <t>6e</t>
  </si>
  <si>
    <r>
      <t xml:space="preserve">Is the patient aged 14-24 years old? </t>
    </r>
    <r>
      <rPr>
        <sz val="12"/>
        <color rgb="FFC00000"/>
        <rFont val="Calibri"/>
        <family val="2"/>
        <scheme val="minor"/>
      </rPr>
      <t>If you answer "no", the remaining questions in this section will pre-populate with "N/A".</t>
    </r>
  </si>
  <si>
    <t>This toolkit can be used in conjunction with the Recommendation Checklist. This can be found by clicking on the adjacent report image or this link:</t>
  </si>
  <si>
    <t>Audit tools are available for hospital admissions and tracheostomy insertion (tools 2 and 3 on our website)</t>
  </si>
  <si>
    <t>Is the ongoing care of the patient provided by an MDT as part of an integrated care pathway? (a model of organisation of care which is patient centred and includes integration of primary, secondary and tertiary healthcare as well as community services)?</t>
  </si>
  <si>
    <r>
      <rPr>
        <b/>
        <sz val="12"/>
        <color rgb="FFC00000"/>
        <rFont val="Calibri"/>
        <family val="2"/>
        <scheme val="minor"/>
      </rPr>
      <t>IF YES to 6a</t>
    </r>
    <r>
      <rPr>
        <sz val="12"/>
        <color rgb="FF000000"/>
        <rFont val="Calibri"/>
        <family val="2"/>
        <scheme val="minor"/>
      </rPr>
      <t>, was LTV commenced prior to transition to adult services?</t>
    </r>
    <r>
      <rPr>
        <sz val="12"/>
        <color rgb="FF000000"/>
        <rFont val="Calibri"/>
        <family val="2"/>
        <scheme val="minor"/>
      </rPr>
      <t xml:space="preserve">
</t>
    </r>
  </si>
  <si>
    <r>
      <t>Is there evidence in the case notes/electronic record of planning for transition from child to adult services?</t>
    </r>
    <r>
      <rPr>
        <sz val="12"/>
        <color rgb="FFC00000"/>
        <rFont val="Calibri"/>
        <family val="2"/>
        <scheme val="minor"/>
      </rPr>
      <t xml:space="preserve"> (answer Not Applicable if LTV was not commenced prior to transition to adult services, for example)</t>
    </r>
  </si>
  <si>
    <r>
      <t>Does/did the patient have a clearly identifiable (named) lead responsible for transition to adult LTV care?</t>
    </r>
    <r>
      <rPr>
        <sz val="12"/>
        <color rgb="FFC00000"/>
        <rFont val="Calibri"/>
        <family val="2"/>
        <scheme val="minor"/>
      </rPr>
      <t xml:space="preserve"> (answer Not Applicable if LTV was not commenced prior to transition to adult services, or there was no evidence of planning for transition, for example)</t>
    </r>
  </si>
  <si>
    <r>
      <rPr>
        <sz val="12"/>
        <color theme="1"/>
        <rFont val="Calibri"/>
        <family val="2"/>
        <scheme val="minor"/>
      </rPr>
      <t>Will/did the patient attend a joint transition clinic prior to transition?</t>
    </r>
    <r>
      <rPr>
        <sz val="12"/>
        <color rgb="FFC00000"/>
        <rFont val="Calibri"/>
        <family val="2"/>
        <scheme val="minor"/>
      </rPr>
      <t xml:space="preserve"> (answer Not Applicable if LTV was not commenced prior to transition to adult services, or there was no evidence of planning for transition, for example)</t>
    </r>
  </si>
  <si>
    <t>If the EHP has been in place for more than 1 year, has it been reviewed annually by the clinical team, and the service user/parent carer?</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</si>
</sst>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u/>
      <sz val="11"/>
      <color theme="10"/>
      <name val="Calibri"/>
      <family val="2"/>
    </font>
    <font>
      <b/>
      <sz val="11"/>
      <name val="Calibri"/>
      <family val="2"/>
      <scheme val="minor"/>
    </font>
    <font>
      <b/>
      <sz val="11"/>
      <color theme="5"/>
      <name val="Calibri"/>
      <family val="2"/>
      <scheme val="minor"/>
    </font>
    <font>
      <b/>
      <sz val="11"/>
      <color theme="9"/>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12"/>
      <name val="Calibri"/>
      <family val="2"/>
      <scheme val="minor"/>
    </font>
    <font>
      <sz val="12"/>
      <name val="Calibri"/>
      <family val="2"/>
      <scheme val="minor"/>
    </font>
    <font>
      <i/>
      <sz val="12"/>
      <color theme="1"/>
      <name val="Calibri"/>
      <family val="2"/>
      <scheme val="minor"/>
    </font>
    <font>
      <b/>
      <sz val="12"/>
      <color rgb="FFFF0000"/>
      <name val="Calibri"/>
      <family val="2"/>
      <scheme val="minor"/>
    </font>
    <font>
      <sz val="11"/>
      <name val="Calibri"/>
      <family val="2"/>
      <scheme val="minor"/>
    </font>
    <font>
      <b/>
      <sz val="12"/>
      <color rgb="FFC00000"/>
      <name val="Calibri"/>
      <family val="2"/>
      <scheme val="minor"/>
    </font>
    <font>
      <sz val="11"/>
      <color rgb="FF000000"/>
      <name val="Calibri"/>
      <family val="2"/>
      <scheme val="minor"/>
    </font>
    <font>
      <b/>
      <i/>
      <sz val="11"/>
      <color rgb="FF000000"/>
      <name val="Calibri"/>
      <family val="2"/>
      <scheme val="minor"/>
    </font>
    <font>
      <i/>
      <sz val="11"/>
      <color rgb="FF000000"/>
      <name val="Calibri"/>
      <family val="2"/>
      <scheme val="minor"/>
    </font>
    <font>
      <b/>
      <sz val="14"/>
      <color rgb="FFC00000"/>
      <name val="Calibri"/>
      <family val="2"/>
      <scheme val="minor"/>
    </font>
    <font>
      <sz val="11"/>
      <color rgb="FFC00000"/>
      <name val="Calibri"/>
      <family val="2"/>
      <scheme val="minor"/>
    </font>
    <font>
      <b/>
      <sz val="11"/>
      <color rgb="FFC00000"/>
      <name val="Calibri"/>
      <family val="2"/>
      <scheme val="minor"/>
    </font>
    <font>
      <b/>
      <sz val="14"/>
      <name val="Calibri"/>
      <family val="2"/>
      <scheme val="minor"/>
    </font>
    <font>
      <sz val="12"/>
      <color rgb="FF000000"/>
      <name val="Calibri"/>
      <family val="2"/>
      <scheme val="minor"/>
    </font>
    <font>
      <b/>
      <i/>
      <sz val="11"/>
      <color theme="1"/>
      <name val="Calibri"/>
      <family val="2"/>
      <scheme val="minor"/>
    </font>
    <font>
      <sz val="12"/>
      <color rgb="FFC00000"/>
      <name val="Calibri"/>
      <family val="2"/>
      <scheme val="minor"/>
    </font>
    <font>
      <sz val="12"/>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indexed="64"/>
      </right>
      <top/>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62">
    <xf numFmtId="0" fontId="0" fillId="0" borderId="0" xfId="0"/>
    <xf numFmtId="0" fontId="0" fillId="2" borderId="0" xfId="0" applyFill="1"/>
    <xf numFmtId="0" fontId="0" fillId="2" borderId="0" xfId="0" applyFill="1" applyAlignment="1" applyProtection="1">
      <alignment wrapText="1"/>
      <protection locked="0"/>
    </xf>
    <xf numFmtId="0" fontId="0" fillId="2" borderId="0" xfId="0" applyFill="1" applyAlignment="1">
      <alignment wrapText="1"/>
    </xf>
    <xf numFmtId="0" fontId="2" fillId="2" borderId="0" xfId="0" applyFont="1" applyFill="1" applyProtection="1"/>
    <xf numFmtId="0" fontId="0" fillId="2" borderId="0" xfId="0" applyFill="1" applyProtection="1"/>
    <xf numFmtId="0" fontId="0" fillId="2" borderId="0" xfId="0" applyFill="1" applyAlignment="1" applyProtection="1">
      <alignment wrapText="1"/>
    </xf>
    <xf numFmtId="0" fontId="0" fillId="2" borderId="0" xfId="0" applyFont="1" applyFill="1" applyProtection="1"/>
    <xf numFmtId="0" fontId="2" fillId="2" borderId="0" xfId="0" applyFont="1" applyFill="1"/>
    <xf numFmtId="0" fontId="0" fillId="0" borderId="0" xfId="0" applyFont="1" applyFill="1" applyAlignment="1">
      <alignment horizontal="left" vertical="top" wrapText="1"/>
    </xf>
    <xf numFmtId="0" fontId="0" fillId="0" borderId="0" xfId="0" applyAlignment="1">
      <alignment horizontal="center"/>
    </xf>
    <xf numFmtId="0" fontId="0" fillId="3" borderId="1" xfId="0" applyFill="1" applyBorder="1" applyAlignment="1">
      <alignment horizontal="center"/>
    </xf>
    <xf numFmtId="0" fontId="0" fillId="2" borderId="0" xfId="0" applyFill="1" applyAlignment="1">
      <alignment horizontal="center"/>
    </xf>
    <xf numFmtId="0" fontId="2" fillId="0" borderId="0" xfId="0" applyFont="1" applyFill="1" applyAlignment="1">
      <alignment horizontal="left" vertical="top" wrapText="1"/>
    </xf>
    <xf numFmtId="1" fontId="2" fillId="2" borderId="0" xfId="0" applyNumberFormat="1" applyFont="1" applyFill="1"/>
    <xf numFmtId="0" fontId="8" fillId="2" borderId="1" xfId="0" applyFont="1" applyFill="1" applyBorder="1"/>
    <xf numFmtId="1" fontId="8" fillId="2" borderId="1" xfId="0" applyNumberFormat="1" applyFont="1" applyFill="1" applyBorder="1"/>
    <xf numFmtId="0" fontId="7" fillId="2" borderId="1" xfId="0" applyFont="1" applyFill="1" applyBorder="1"/>
    <xf numFmtId="1" fontId="7" fillId="2" borderId="1" xfId="0" applyNumberFormat="1" applyFont="1" applyFill="1" applyBorder="1" applyAlignment="1">
      <alignment horizontal="right"/>
    </xf>
    <xf numFmtId="0" fontId="9" fillId="0" borderId="1" xfId="0" applyFont="1" applyBorder="1"/>
    <xf numFmtId="0" fontId="9" fillId="0" borderId="6" xfId="0" applyFont="1" applyBorder="1" applyAlignment="1">
      <alignment horizontal="right"/>
    </xf>
    <xf numFmtId="0" fontId="11" fillId="0" borderId="0" xfId="0" applyFont="1" applyAlignment="1">
      <alignment horizontal="center" vertical="top" wrapText="1"/>
    </xf>
    <xf numFmtId="0" fontId="14" fillId="2" borderId="1" xfId="0" applyFont="1" applyFill="1" applyBorder="1" applyAlignment="1">
      <alignment horizontal="left" vertical="top" wrapText="1"/>
    </xf>
    <xf numFmtId="0" fontId="14" fillId="2" borderId="0" xfId="0" applyFont="1" applyFill="1" applyAlignment="1">
      <alignment horizontal="left" vertical="top" wrapText="1"/>
    </xf>
    <xf numFmtId="0" fontId="11" fillId="0" borderId="0" xfId="0" applyFont="1" applyBorder="1" applyAlignment="1">
      <alignment horizontal="center" vertical="top" wrapText="1"/>
    </xf>
    <xf numFmtId="0" fontId="11" fillId="0" borderId="0" xfId="0" applyFont="1" applyAlignment="1">
      <alignment horizontal="left" vertical="top" wrapText="1"/>
    </xf>
    <xf numFmtId="1" fontId="11" fillId="0" borderId="0" xfId="0" applyNumberFormat="1" applyFont="1" applyAlignment="1">
      <alignment horizontal="left" vertical="top" wrapText="1"/>
    </xf>
    <xf numFmtId="0" fontId="11" fillId="0" borderId="0" xfId="0" applyFont="1" applyFill="1" applyAlignment="1">
      <alignment horizontal="left" vertical="top" wrapText="1"/>
    </xf>
    <xf numFmtId="0" fontId="11" fillId="4" borderId="1" xfId="0" applyFont="1" applyFill="1" applyBorder="1" applyAlignment="1">
      <alignment horizontal="center" vertical="top" wrapText="1"/>
    </xf>
    <xf numFmtId="0" fontId="0" fillId="0" borderId="0" xfId="0" applyBorder="1"/>
    <xf numFmtId="0" fontId="0" fillId="0" borderId="0" xfId="0" applyFill="1" applyBorder="1" applyAlignment="1">
      <alignment horizontal="left"/>
    </xf>
    <xf numFmtId="0" fontId="17" fillId="0" borderId="0" xfId="0" applyFont="1"/>
    <xf numFmtId="0" fontId="1" fillId="0" borderId="0" xfId="0" applyFont="1"/>
    <xf numFmtId="0" fontId="12" fillId="2" borderId="1" xfId="0" applyFont="1" applyFill="1" applyBorder="1" applyAlignment="1">
      <alignment horizontal="left" vertical="top" wrapText="1"/>
    </xf>
    <xf numFmtId="0" fontId="14" fillId="2" borderId="2" xfId="0" applyFont="1" applyFill="1" applyBorder="1" applyAlignment="1">
      <alignment horizontal="left" vertical="top" wrapText="1"/>
    </xf>
    <xf numFmtId="0" fontId="16" fillId="2" borderId="0" xfId="0" applyFont="1" applyFill="1" applyAlignment="1">
      <alignment horizontal="left" vertical="top" wrapText="1"/>
    </xf>
    <xf numFmtId="0" fontId="13" fillId="2" borderId="3" xfId="0" applyFont="1" applyFill="1" applyBorder="1" applyAlignment="1">
      <alignment horizontal="left" vertical="top" wrapText="1"/>
    </xf>
    <xf numFmtId="0" fontId="14" fillId="2" borderId="3" xfId="0" applyFont="1" applyFill="1" applyBorder="1" applyAlignment="1">
      <alignment horizontal="left" vertical="top" wrapText="1"/>
    </xf>
    <xf numFmtId="0" fontId="10" fillId="2" borderId="9" xfId="0" applyFont="1" applyFill="1" applyBorder="1" applyAlignment="1">
      <alignment horizontal="left" vertical="top" wrapText="1"/>
    </xf>
    <xf numFmtId="0" fontId="11" fillId="2" borderId="2"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0" borderId="0" xfId="0" applyFont="1" applyBorder="1" applyAlignment="1">
      <alignment horizontal="left" vertical="top" wrapText="1"/>
    </xf>
    <xf numFmtId="1" fontId="13" fillId="0" borderId="1" xfId="0" applyNumberFormat="1" applyFont="1" applyFill="1" applyBorder="1" applyAlignment="1">
      <alignment horizontal="left" vertical="top" wrapText="1"/>
    </xf>
    <xf numFmtId="0" fontId="11" fillId="4" borderId="0" xfId="0" applyFont="1" applyFill="1" applyAlignment="1">
      <alignment horizontal="center" vertical="top" wrapText="1"/>
    </xf>
    <xf numFmtId="1" fontId="14" fillId="0" borderId="1" xfId="0" applyNumberFormat="1" applyFont="1" applyFill="1" applyBorder="1" applyAlignment="1">
      <alignment horizontal="left" vertical="top" wrapText="1"/>
    </xf>
    <xf numFmtId="0" fontId="11" fillId="0" borderId="0" xfId="0" applyFont="1" applyFill="1" applyAlignment="1">
      <alignment horizontal="center" vertical="top" wrapText="1"/>
    </xf>
    <xf numFmtId="0" fontId="11" fillId="2" borderId="0" xfId="0" applyFont="1" applyFill="1" applyAlignment="1">
      <alignment horizontal="left" vertical="top" wrapText="1"/>
    </xf>
    <xf numFmtId="0" fontId="14" fillId="0" borderId="0" xfId="0" applyFont="1" applyAlignment="1">
      <alignment horizontal="center" vertical="top" wrapText="1"/>
    </xf>
    <xf numFmtId="0" fontId="14" fillId="0" borderId="0" xfId="0" applyFont="1" applyBorder="1" applyAlignment="1">
      <alignment horizontal="center" vertical="top" wrapText="1"/>
    </xf>
    <xf numFmtId="0" fontId="14" fillId="4" borderId="1" xfId="0" applyFont="1" applyFill="1" applyBorder="1" applyAlignment="1">
      <alignment horizontal="center" vertical="top" wrapText="1"/>
    </xf>
    <xf numFmtId="1" fontId="6" fillId="0" borderId="1" xfId="0" applyNumberFormat="1" applyFont="1" applyFill="1" applyBorder="1" applyAlignment="1">
      <alignment horizontal="center"/>
    </xf>
    <xf numFmtId="0" fontId="10" fillId="0" borderId="1" xfId="0" applyFont="1" applyFill="1" applyBorder="1" applyAlignment="1">
      <alignment horizontal="left" vertical="top" wrapText="1"/>
    </xf>
    <xf numFmtId="0" fontId="10" fillId="4" borderId="0" xfId="0" applyFont="1" applyFill="1" applyAlignment="1">
      <alignment horizontal="center" vertical="top" wrapText="1"/>
    </xf>
    <xf numFmtId="0" fontId="10" fillId="0" borderId="0" xfId="0" applyFont="1" applyAlignment="1">
      <alignment horizontal="left" vertical="top" wrapText="1"/>
    </xf>
    <xf numFmtId="0" fontId="11" fillId="0" borderId="1" xfId="0" applyFont="1" applyBorder="1" applyAlignment="1">
      <alignment vertical="top" wrapText="1"/>
    </xf>
    <xf numFmtId="0" fontId="2" fillId="0" borderId="1" xfId="0" applyFont="1" applyFill="1" applyBorder="1" applyAlignment="1">
      <alignment horizontal="left" vertical="top" wrapText="1"/>
    </xf>
    <xf numFmtId="0" fontId="0" fillId="0" borderId="0" xfId="0" applyAlignment="1">
      <alignment vertical="top" wrapText="1"/>
    </xf>
    <xf numFmtId="0" fontId="0" fillId="0" borderId="0" xfId="0" applyAlignment="1">
      <alignment vertical="top" wrapText="1"/>
    </xf>
    <xf numFmtId="0" fontId="1" fillId="0" borderId="0" xfId="0" applyFont="1" applyAlignment="1">
      <alignment vertical="top" wrapText="1"/>
    </xf>
    <xf numFmtId="0" fontId="12" fillId="2" borderId="1" xfId="0" applyFont="1" applyFill="1" applyBorder="1" applyAlignment="1">
      <alignment vertical="top" wrapText="1"/>
    </xf>
    <xf numFmtId="0" fontId="11" fillId="0" borderId="1" xfId="0" applyFont="1" applyFill="1" applyBorder="1" applyAlignment="1">
      <alignment vertical="top" wrapText="1"/>
    </xf>
    <xf numFmtId="0" fontId="12" fillId="0" borderId="0" xfId="0" applyFont="1" applyAlignment="1">
      <alignment vertical="top" wrapText="1"/>
    </xf>
    <xf numFmtId="0" fontId="10" fillId="0" borderId="0" xfId="0" applyFont="1" applyAlignment="1">
      <alignment horizontal="center" vertical="center" wrapText="1"/>
    </xf>
    <xf numFmtId="0" fontId="13" fillId="0" borderId="0" xfId="0" applyFont="1" applyAlignment="1">
      <alignment horizontal="center" vertical="center" wrapText="1"/>
    </xf>
    <xf numFmtId="1" fontId="11" fillId="0" borderId="0" xfId="0" applyNumberFormat="1" applyFont="1" applyAlignment="1">
      <alignment horizontal="center" vertical="center" wrapText="1"/>
    </xf>
    <xf numFmtId="1" fontId="11" fillId="0" borderId="0" xfId="0" applyNumberFormat="1" applyFont="1" applyFill="1" applyAlignment="1">
      <alignment horizontal="center" vertical="center" wrapText="1"/>
    </xf>
    <xf numFmtId="1" fontId="14"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Fill="1" applyAlignment="1">
      <alignment horizontal="center" vertical="center" wrapText="1"/>
    </xf>
    <xf numFmtId="0" fontId="14" fillId="0" borderId="0" xfId="0" applyFont="1" applyAlignment="1">
      <alignment horizontal="center" vertical="center" wrapText="1"/>
    </xf>
    <xf numFmtId="0" fontId="0" fillId="0" borderId="0" xfId="0" applyAlignment="1">
      <alignment vertical="top" wrapText="1"/>
    </xf>
    <xf numFmtId="0" fontId="11" fillId="0" borderId="11" xfId="0" applyFont="1" applyBorder="1" applyAlignment="1">
      <alignmen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left" vertical="top" wrapText="1"/>
    </xf>
    <xf numFmtId="0" fontId="11" fillId="0" borderId="7" xfId="0" applyFont="1" applyFill="1" applyBorder="1" applyAlignment="1">
      <alignment horizontal="center" vertical="top" wrapText="1"/>
    </xf>
    <xf numFmtId="0" fontId="14" fillId="0" borderId="1" xfId="0" applyFont="1" applyFill="1" applyBorder="1" applyAlignment="1">
      <alignment horizontal="left" vertical="top" wrapText="1"/>
    </xf>
    <xf numFmtId="0" fontId="11" fillId="0" borderId="0" xfId="0" applyFont="1" applyAlignment="1">
      <alignment horizontal="center" vertical="center"/>
    </xf>
    <xf numFmtId="0" fontId="11" fillId="0" borderId="0" xfId="0" applyFont="1" applyFill="1" applyAlignment="1">
      <alignment vertical="center"/>
    </xf>
    <xf numFmtId="0" fontId="0" fillId="0" borderId="0" xfId="0" applyAlignment="1">
      <alignment vertical="top" wrapText="1"/>
    </xf>
    <xf numFmtId="0" fontId="9" fillId="0" borderId="0" xfId="0" applyFont="1" applyBorder="1"/>
    <xf numFmtId="0" fontId="9" fillId="0" borderId="0" xfId="0" applyFont="1" applyBorder="1" applyAlignment="1">
      <alignment horizontal="right"/>
    </xf>
    <xf numFmtId="0" fontId="1" fillId="0" borderId="0" xfId="0" applyFont="1" applyAlignment="1">
      <alignment horizontal="center"/>
    </xf>
    <xf numFmtId="1" fontId="0" fillId="3" borderId="1" xfId="0" applyNumberFormat="1" applyFill="1" applyBorder="1" applyAlignment="1">
      <alignment horizontal="center"/>
    </xf>
    <xf numFmtId="0" fontId="10" fillId="0" borderId="0" xfId="0" applyFont="1" applyFill="1" applyBorder="1" applyAlignment="1">
      <alignment horizontal="left" vertical="top" wrapText="1"/>
    </xf>
    <xf numFmtId="0" fontId="9" fillId="0" borderId="0" xfId="0" applyFont="1" applyAlignment="1">
      <alignment horizontal="center"/>
    </xf>
    <xf numFmtId="0" fontId="0" fillId="0" borderId="5" xfId="0" applyBorder="1" applyAlignment="1">
      <alignment horizontal="center"/>
    </xf>
    <xf numFmtId="0" fontId="0" fillId="0" borderId="6" xfId="0" applyBorder="1" applyAlignment="1">
      <alignment horizontal="center"/>
    </xf>
    <xf numFmtId="0" fontId="22" fillId="2" borderId="0" xfId="0" applyFont="1" applyFill="1"/>
    <xf numFmtId="0" fontId="23" fillId="2" borderId="0" xfId="0" applyFont="1" applyFill="1"/>
    <xf numFmtId="0" fontId="24" fillId="2" borderId="0" xfId="0" applyFont="1" applyFill="1"/>
    <xf numFmtId="0" fontId="24" fillId="2" borderId="0" xfId="0" applyFont="1" applyFill="1" applyProtection="1"/>
    <xf numFmtId="0" fontId="10" fillId="0" borderId="0" xfId="0" applyFont="1" applyFill="1" applyAlignment="1">
      <alignment horizontal="center" vertical="center" wrapText="1"/>
    </xf>
    <xf numFmtId="0" fontId="2" fillId="2" borderId="15" xfId="0" applyFont="1" applyFill="1" applyBorder="1" applyAlignment="1">
      <alignment horizontal="center"/>
    </xf>
    <xf numFmtId="0" fontId="14" fillId="2" borderId="0" xfId="0" applyFont="1" applyFill="1" applyAlignment="1">
      <alignment horizontal="center" vertical="top" wrapText="1"/>
    </xf>
    <xf numFmtId="0" fontId="13" fillId="2" borderId="3" xfId="0" applyFont="1" applyFill="1" applyBorder="1" applyAlignment="1">
      <alignment horizontal="center" vertical="top" wrapText="1"/>
    </xf>
    <xf numFmtId="0" fontId="11" fillId="0" borderId="1" xfId="0" applyFont="1" applyBorder="1" applyAlignment="1">
      <alignment horizontal="center" vertical="top" wrapText="1"/>
    </xf>
    <xf numFmtId="0" fontId="11" fillId="2" borderId="1" xfId="0" applyFont="1" applyFill="1" applyBorder="1" applyAlignment="1">
      <alignment horizontal="center" vertical="top" wrapText="1"/>
    </xf>
    <xf numFmtId="0" fontId="14" fillId="2" borderId="1" xfId="0" applyFont="1" applyFill="1" applyBorder="1" applyAlignment="1">
      <alignment horizontal="center" vertical="top" wrapText="1"/>
    </xf>
    <xf numFmtId="0" fontId="11" fillId="4" borderId="5" xfId="0" applyFont="1" applyFill="1" applyBorder="1" applyAlignment="1">
      <alignment horizontal="center" vertical="top" wrapText="1"/>
    </xf>
    <xf numFmtId="0" fontId="26" fillId="0" borderId="0" xfId="0" applyFont="1" applyFill="1" applyAlignment="1">
      <alignment vertical="top" wrapText="1"/>
    </xf>
    <xf numFmtId="0" fontId="26" fillId="0" borderId="1" xfId="0" applyFont="1" applyFill="1" applyBorder="1" applyAlignment="1">
      <alignment vertical="top" wrapText="1"/>
    </xf>
    <xf numFmtId="0" fontId="11" fillId="0" borderId="0" xfId="0" applyFont="1" applyFill="1" applyBorder="1" applyAlignment="1">
      <alignment horizontal="center" vertical="top" wrapText="1"/>
    </xf>
    <xf numFmtId="0" fontId="11" fillId="0" borderId="0" xfId="0" applyFont="1" applyAlignment="1">
      <alignment vertical="top" wrapText="1"/>
    </xf>
    <xf numFmtId="0" fontId="2" fillId="0" borderId="1" xfId="0" applyFont="1" applyBorder="1" applyAlignment="1">
      <alignment vertical="top" wrapText="1"/>
    </xf>
    <xf numFmtId="0" fontId="18" fillId="0" borderId="11" xfId="0" applyFont="1" applyBorder="1" applyAlignment="1">
      <alignment horizontal="left" vertical="top" wrapText="1"/>
    </xf>
    <xf numFmtId="0" fontId="18" fillId="0" borderId="13" xfId="0" applyFont="1" applyBorder="1" applyAlignment="1">
      <alignment horizontal="left"/>
    </xf>
    <xf numFmtId="0" fontId="0" fillId="2" borderId="0" xfId="0" applyFill="1" applyAlignment="1">
      <alignment vertical="top"/>
    </xf>
    <xf numFmtId="0" fontId="0" fillId="2" borderId="0" xfId="0" applyFill="1" applyAlignment="1" applyProtection="1">
      <alignment vertical="top"/>
      <protection locked="0"/>
    </xf>
    <xf numFmtId="0" fontId="25" fillId="2" borderId="0" xfId="0" applyFont="1" applyFill="1" applyAlignment="1" applyProtection="1">
      <alignment horizontal="center" vertical="top"/>
      <protection locked="0"/>
    </xf>
    <xf numFmtId="0" fontId="5" fillId="0" borderId="0" xfId="1" applyAlignment="1" applyProtection="1">
      <alignment vertical="top"/>
    </xf>
    <xf numFmtId="0" fontId="11" fillId="0" borderId="17" xfId="0" applyFont="1" applyFill="1" applyBorder="1" applyAlignment="1">
      <alignment horizontal="center" vertical="top" wrapText="1"/>
    </xf>
    <xf numFmtId="0" fontId="11" fillId="2" borderId="16" xfId="0" applyFont="1" applyFill="1" applyBorder="1" applyAlignment="1">
      <alignment horizontal="center" vertical="top" wrapText="1"/>
    </xf>
    <xf numFmtId="0" fontId="11" fillId="0" borderId="14" xfId="0" applyFont="1" applyFill="1" applyBorder="1" applyAlignment="1">
      <alignment horizontal="center" vertical="top" wrapText="1"/>
    </xf>
    <xf numFmtId="0" fontId="11" fillId="0" borderId="18" xfId="0" applyFont="1" applyFill="1" applyBorder="1" applyAlignment="1">
      <alignment horizontal="center" vertical="top" wrapText="1"/>
    </xf>
    <xf numFmtId="0" fontId="11" fillId="0" borderId="19" xfId="0" applyFont="1" applyFill="1" applyBorder="1" applyAlignment="1">
      <alignment horizontal="center" vertical="top" wrapText="1"/>
    </xf>
    <xf numFmtId="0" fontId="0" fillId="0" borderId="0" xfId="0" applyAlignment="1">
      <alignment horizontal="center" vertical="center"/>
    </xf>
    <xf numFmtId="0" fontId="11" fillId="0" borderId="0" xfId="0" applyFont="1" applyAlignment="1">
      <alignment horizontal="center" vertical="top"/>
    </xf>
    <xf numFmtId="0" fontId="0" fillId="0" borderId="12" xfId="0" applyBorder="1" applyAlignment="1">
      <alignment horizontal="left" wrapText="1"/>
    </xf>
    <xf numFmtId="0" fontId="24" fillId="5" borderId="0" xfId="0" applyFont="1" applyFill="1" applyAlignment="1" applyProtection="1">
      <alignment vertical="top"/>
      <protection locked="0"/>
    </xf>
    <xf numFmtId="0" fontId="0" fillId="5" borderId="0" xfId="0" applyFill="1"/>
    <xf numFmtId="0" fontId="2" fillId="5" borderId="0" xfId="0" applyFont="1" applyFill="1" applyAlignment="1">
      <alignment vertical="top"/>
    </xf>
    <xf numFmtId="0" fontId="12" fillId="0" borderId="1" xfId="0" applyFont="1" applyBorder="1" applyAlignment="1">
      <alignment vertical="top" wrapText="1"/>
    </xf>
    <xf numFmtId="0" fontId="19" fillId="0" borderId="0" xfId="0" applyFont="1" applyAlignment="1">
      <alignment vertical="center"/>
    </xf>
    <xf numFmtId="0" fontId="0" fillId="0" borderId="0" xfId="0" applyAlignment="1">
      <alignment vertical="top" wrapText="1"/>
    </xf>
    <xf numFmtId="0" fontId="0" fillId="2" borderId="0" xfId="0" applyFill="1" applyAlignment="1" applyProtection="1">
      <alignment vertical="top" wrapText="1"/>
      <protection locked="0"/>
    </xf>
    <xf numFmtId="0" fontId="0" fillId="0" borderId="0" xfId="0" applyAlignment="1">
      <alignment wrapText="1"/>
    </xf>
    <xf numFmtId="0" fontId="0" fillId="0" borderId="0" xfId="0" applyAlignment="1">
      <alignment vertical="top" wrapText="1"/>
    </xf>
    <xf numFmtId="0" fontId="0" fillId="2" borderId="0" xfId="0" applyFill="1" applyAlignment="1" applyProtection="1">
      <alignment wrapText="1"/>
      <protection locked="0"/>
    </xf>
    <xf numFmtId="0" fontId="10" fillId="0" borderId="11" xfId="0" applyFont="1" applyBorder="1" applyAlignment="1">
      <alignment horizontal="center" vertical="top" wrapText="1"/>
    </xf>
    <xf numFmtId="0" fontId="10" fillId="0" borderId="13" xfId="0" applyFont="1"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18" fillId="2" borderId="5" xfId="0" applyFont="1" applyFill="1" applyBorder="1" applyAlignment="1">
      <alignment horizontal="left" vertical="top" wrapText="1"/>
    </xf>
    <xf numFmtId="0" fontId="18" fillId="2" borderId="8" xfId="0" applyFont="1" applyFill="1" applyBorder="1" applyAlignment="1">
      <alignment horizontal="left" vertical="top" wrapText="1"/>
    </xf>
    <xf numFmtId="0" fontId="11" fillId="0" borderId="3" xfId="0" applyFont="1" applyBorder="1" applyAlignment="1">
      <alignment horizontal="center" vertical="top" wrapText="1"/>
    </xf>
    <xf numFmtId="0" fontId="10" fillId="0" borderId="3" xfId="0" applyFont="1" applyBorder="1" applyAlignment="1">
      <alignment horizontal="center" vertical="top" wrapText="1"/>
    </xf>
    <xf numFmtId="0" fontId="11" fillId="0" borderId="13" xfId="0" applyFont="1" applyBorder="1" applyAlignment="1">
      <alignment horizontal="center" vertical="top" wrapText="1"/>
    </xf>
    <xf numFmtId="0" fontId="11" fillId="0" borderId="12" xfId="0" applyFont="1" applyBorder="1" applyAlignment="1">
      <alignment horizontal="center" vertical="top"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horizontal="left" vertical="top" wrapText="1"/>
    </xf>
    <xf numFmtId="0" fontId="2" fillId="2" borderId="4" xfId="0" applyFont="1" applyFill="1" applyBorder="1" applyAlignment="1" applyProtection="1">
      <alignment horizontal="center" vertical="top"/>
      <protection locked="0"/>
    </xf>
    <xf numFmtId="0" fontId="0" fillId="0" borderId="5" xfId="0" applyBorder="1" applyAlignment="1"/>
    <xf numFmtId="0" fontId="0" fillId="0" borderId="6" xfId="0" applyBorder="1" applyAlignment="1"/>
    <xf numFmtId="0" fontId="2" fillId="2" borderId="1" xfId="0" applyFont="1" applyFill="1" applyBorder="1" applyAlignment="1">
      <alignment horizontal="left" wrapText="1"/>
    </xf>
    <xf numFmtId="0" fontId="2" fillId="2" borderId="1" xfId="0" applyFont="1" applyFill="1" applyBorder="1" applyAlignment="1">
      <alignment horizontal="center"/>
    </xf>
    <xf numFmtId="0" fontId="2" fillId="2"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2" fillId="2" borderId="4"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3" fillId="0" borderId="0" xfId="0" applyFont="1" applyFill="1" applyBorder="1" applyAlignment="1">
      <alignment horizontal="center" vertical="top" wrapText="1"/>
    </xf>
    <xf numFmtId="0" fontId="0" fillId="0" borderId="0" xfId="0" applyBorder="1" applyAlignment="1">
      <alignment horizontal="center" vertical="top" wrapText="1"/>
    </xf>
    <xf numFmtId="0" fontId="29" fillId="0" borderId="0" xfId="0" applyFont="1" applyFill="1" applyAlignment="1">
      <alignment horizontal="left" vertical="top" wrapText="1"/>
    </xf>
    <xf numFmtId="0" fontId="29" fillId="0" borderId="0" xfId="0" applyFont="1" applyFill="1" applyAlignment="1">
      <alignment horizontal="center" vertical="top" wrapText="1"/>
    </xf>
    <xf numFmtId="0" fontId="29" fillId="0" borderId="0" xfId="0" applyFont="1" applyFill="1" applyAlignment="1">
      <alignment horizontal="center" vertical="center" wrapText="1"/>
    </xf>
    <xf numFmtId="0" fontId="29" fillId="2" borderId="0" xfId="0" applyFont="1" applyFill="1" applyAlignment="1">
      <alignment horizontal="left" vertical="top" wrapText="1"/>
    </xf>
    <xf numFmtId="0" fontId="29" fillId="0" borderId="0" xfId="0" applyFont="1" applyAlignment="1">
      <alignment horizontal="center" vertical="top" wrapText="1"/>
    </xf>
    <xf numFmtId="1" fontId="29" fillId="0" borderId="0" xfId="0" applyNumberFormat="1" applyFont="1" applyFill="1" applyAlignment="1">
      <alignment horizontal="left" vertical="top" wrapText="1"/>
    </xf>
    <xf numFmtId="1" fontId="29" fillId="0" borderId="0" xfId="0" applyNumberFormat="1" applyFont="1" applyFill="1" applyAlignment="1">
      <alignment horizontal="center" vertical="center" wrapText="1"/>
    </xf>
  </cellXfs>
  <cellStyles count="2">
    <cellStyle name="Hyperlink" xfId="1" builtinId="8"/>
    <cellStyle name="Normal" xfId="0" builtinId="0"/>
  </cellStyles>
  <dxfs count="12">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E</a:t>
            </a:r>
            <a:r>
              <a:rPr lang="en-GB" sz="1100" b="1" baseline="0"/>
              <a:t>xtent to which each recommendation has been met (%)</a:t>
            </a:r>
            <a:endParaRPr lang="en-GB"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9153517745381527E-2"/>
          <c:y val="0.12808758318413133"/>
          <c:w val="0.78462184897740395"/>
          <c:h val="0.84785887094186574"/>
        </c:manualLayout>
      </c:layout>
      <c:radarChart>
        <c:radarStyle val="filled"/>
        <c:varyColors val="0"/>
        <c:ser>
          <c:idx val="0"/>
          <c:order val="0"/>
          <c:spPr>
            <a:solidFill>
              <a:schemeClr val="accent1"/>
            </a:solidFill>
            <a:ln w="25400">
              <a:noFill/>
            </a:ln>
            <a:effectLst/>
          </c:spPr>
          <c:cat>
            <c:numRef>
              <c:f>Summary!$I$14:$K$14</c:f>
              <c:numCache>
                <c:formatCode>General</c:formatCode>
                <c:ptCount val="3"/>
                <c:pt idx="0">
                  <c:v>3</c:v>
                </c:pt>
                <c:pt idx="1">
                  <c:v>8</c:v>
                </c:pt>
                <c:pt idx="2">
                  <c:v>5</c:v>
                </c:pt>
              </c:numCache>
            </c:numRef>
          </c:cat>
          <c:val>
            <c:numRef>
              <c:f>Summary!$I$14:$K$14</c:f>
              <c:numCache>
                <c:formatCode>General</c:formatCode>
                <c:ptCount val="3"/>
                <c:pt idx="0">
                  <c:v>3</c:v>
                </c:pt>
                <c:pt idx="1">
                  <c:v>8</c:v>
                </c:pt>
                <c:pt idx="2">
                  <c:v>5</c:v>
                </c:pt>
              </c:numCache>
            </c:numRef>
          </c:val>
        </c:ser>
        <c:ser>
          <c:idx val="1"/>
          <c:order val="1"/>
          <c:spPr>
            <a:solidFill>
              <a:schemeClr val="accent2"/>
            </a:solidFill>
            <a:ln w="25400">
              <a:noFill/>
            </a:ln>
            <a:effectLst/>
          </c:spPr>
          <c:cat>
            <c:numRef>
              <c:f>Summary!$I$14:$K$14</c:f>
              <c:numCache>
                <c:formatCode>General</c:formatCode>
                <c:ptCount val="3"/>
                <c:pt idx="0">
                  <c:v>3</c:v>
                </c:pt>
                <c:pt idx="1">
                  <c:v>8</c:v>
                </c:pt>
                <c:pt idx="2">
                  <c:v>5</c:v>
                </c:pt>
              </c:numCache>
            </c:numRef>
          </c:cat>
          <c:val>
            <c:numRef>
              <c:f>Summary!$I$26:$K$26</c:f>
              <c:numCache>
                <c:formatCode>0</c:formatCode>
                <c:ptCount val="3"/>
                <c:pt idx="0">
                  <c:v>0</c:v>
                </c:pt>
                <c:pt idx="1">
                  <c:v>0</c:v>
                </c:pt>
                <c:pt idx="2">
                  <c:v>0</c:v>
                </c:pt>
              </c:numCache>
            </c:numRef>
          </c:val>
        </c:ser>
        <c:dLbls>
          <c:showLegendKey val="0"/>
          <c:showVal val="0"/>
          <c:showCatName val="0"/>
          <c:showSerName val="0"/>
          <c:showPercent val="0"/>
          <c:showBubbleSize val="0"/>
        </c:dLbls>
        <c:axId val="159290088"/>
        <c:axId val="159291656"/>
        <c:extLst/>
      </c:radarChart>
      <c:catAx>
        <c:axId val="1592900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291656"/>
        <c:crosses val="autoZero"/>
        <c:auto val="1"/>
        <c:lblAlgn val="ctr"/>
        <c:lblOffset val="100"/>
        <c:noMultiLvlLbl val="0"/>
      </c:catAx>
      <c:valAx>
        <c:axId val="15929165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290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alpha val="92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6" Type="http://schemas.openxmlformats.org/officeDocument/2006/relationships/image" Target="../media/image3.jpeg"/><Relationship Id="rId5" Type="http://schemas.openxmlformats.org/officeDocument/2006/relationships/hyperlink" Target="https://www.ncepod.org.uk/2020ltv.html" TargetMode="External"/><Relationship Id="rId4" Type="http://schemas.openxmlformats.org/officeDocument/2006/relationships/hyperlink" Target="https://www.ncepod.org.uk/2019pe.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4"/><Relationship Id="rId13" Type="http://schemas.openxmlformats.org/officeDocument/2006/relationships/hyperlink" Target="#Recommendations!B22"/><Relationship Id="rId18" Type="http://schemas.openxmlformats.org/officeDocument/2006/relationships/hyperlink" Target="#Recommendations!A4"/><Relationship Id="rId3" Type="http://schemas.openxmlformats.org/officeDocument/2006/relationships/hyperlink" Target="#Recommendations!B5"/><Relationship Id="rId7" Type="http://schemas.openxmlformats.org/officeDocument/2006/relationships/hyperlink" Target="#Recommendations!B12"/><Relationship Id="rId12" Type="http://schemas.openxmlformats.org/officeDocument/2006/relationships/hyperlink" Target="#Recommendations!B19"/><Relationship Id="rId17" Type="http://schemas.openxmlformats.org/officeDocument/2006/relationships/hyperlink" Target="#Recommendations!A5"/><Relationship Id="rId2" Type="http://schemas.openxmlformats.org/officeDocument/2006/relationships/image" Target="../media/image2.gif"/><Relationship Id="rId16" Type="http://schemas.openxmlformats.org/officeDocument/2006/relationships/hyperlink" Target="#Recommendations!A6"/><Relationship Id="rId1" Type="http://schemas.openxmlformats.org/officeDocument/2006/relationships/hyperlink" Target="#Recommendations!B6"/><Relationship Id="rId6" Type="http://schemas.openxmlformats.org/officeDocument/2006/relationships/hyperlink" Target="#Recommendations!B10"/><Relationship Id="rId11" Type="http://schemas.openxmlformats.org/officeDocument/2006/relationships/hyperlink" Target="#Recommendations!B18"/><Relationship Id="rId5" Type="http://schemas.openxmlformats.org/officeDocument/2006/relationships/hyperlink" Target="#Recommendations!B8"/><Relationship Id="rId15" Type="http://schemas.openxmlformats.org/officeDocument/2006/relationships/hyperlink" Target="#Recommendations!B24"/><Relationship Id="rId10" Type="http://schemas.openxmlformats.org/officeDocument/2006/relationships/hyperlink" Target="#Recommendations!B15"/><Relationship Id="rId4" Type="http://schemas.openxmlformats.org/officeDocument/2006/relationships/hyperlink" Target="#Recommendations!B4"/><Relationship Id="rId9" Type="http://schemas.openxmlformats.org/officeDocument/2006/relationships/hyperlink" Target="#Recommendations!B16"/><Relationship Id="rId14" Type="http://schemas.openxmlformats.org/officeDocument/2006/relationships/hyperlink" Target="#Recommendations!B23"/></Relationships>
</file>

<file path=xl/drawings/_rels/drawing4.xml.rels><?xml version="1.0" encoding="UTF-8" standalone="yes"?>
<Relationships xmlns="http://schemas.openxmlformats.org/package/2006/relationships"><Relationship Id="rId3" Type="http://schemas.openxmlformats.org/officeDocument/2006/relationships/hyperlink" Target="#Recommendations!A5"/><Relationship Id="rId2" Type="http://schemas.openxmlformats.org/officeDocument/2006/relationships/image" Target="../media/image4.png"/><Relationship Id="rId1" Type="http://schemas.openxmlformats.org/officeDocument/2006/relationships/hyperlink" Target="#Recommendations!A4"/><Relationship Id="rId5" Type="http://schemas.openxmlformats.org/officeDocument/2006/relationships/chart" Target="../charts/chart1.xml"/><Relationship Id="rId4" Type="http://schemas.openxmlformats.org/officeDocument/2006/relationships/hyperlink" Target="#Recommendations!A6"/></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2" name="Picture 1" descr="NCEPOD Logo.bmp">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29275" y="38100"/>
          <a:ext cx="1809750" cy="510347"/>
        </a:xfrm>
        <a:prstGeom prst="rect">
          <a:avLst/>
        </a:prstGeom>
      </xdr:spPr>
    </xdr:pic>
    <xdr:clientData/>
  </xdr:twoCellAnchor>
  <xdr:twoCellAnchor editAs="oneCell">
    <xdr:from>
      <xdr:col>2</xdr:col>
      <xdr:colOff>133350</xdr:colOff>
      <xdr:row>13</xdr:row>
      <xdr:rowOff>133350</xdr:rowOff>
    </xdr:from>
    <xdr:to>
      <xdr:col>2</xdr:col>
      <xdr:colOff>314325</xdr:colOff>
      <xdr:row>13</xdr:row>
      <xdr:rowOff>305657</xdr:rowOff>
    </xdr:to>
    <xdr:pic>
      <xdr:nvPicPr>
        <xdr:cNvPr id="3"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210675" y="3819525"/>
          <a:ext cx="180975" cy="172307"/>
        </a:xfrm>
        <a:prstGeom prst="rect">
          <a:avLst/>
        </a:prstGeom>
        <a:noFill/>
      </xdr:spPr>
    </xdr:pic>
    <xdr:clientData/>
  </xdr:twoCellAnchor>
  <xdr:twoCellAnchor>
    <xdr:from>
      <xdr:col>0</xdr:col>
      <xdr:colOff>523875</xdr:colOff>
      <xdr:row>8</xdr:row>
      <xdr:rowOff>152399</xdr:rowOff>
    </xdr:from>
    <xdr:to>
      <xdr:col>0</xdr:col>
      <xdr:colOff>1190625</xdr:colOff>
      <xdr:row>9</xdr:row>
      <xdr:rowOff>695324</xdr:rowOff>
    </xdr:to>
    <xdr:sp macro="" textlink="">
      <xdr:nvSpPr>
        <xdr:cNvPr id="4" name="Text Box 1">
          <a:hlinkClick xmlns:r="http://schemas.openxmlformats.org/officeDocument/2006/relationships" r:id="rId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523875" y="1390649"/>
          <a:ext cx="666750" cy="7334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GB" sz="1100">
              <a:hlinkClick xmlns:r="http://schemas.openxmlformats.org/officeDocument/2006/relationships" r:id=""/>
            </a:rPr>
            <a:t>https://www.ncepod.org.uk/2020ltv.html</a:t>
          </a:r>
          <a:endParaRPr lang="en-GB" sz="1100" b="0" i="0" u="none" strike="noStrike" baseline="0">
            <a:solidFill>
              <a:srgbClr val="000000"/>
            </a:solidFill>
            <a:latin typeface="Calibri"/>
            <a:cs typeface="Calibri"/>
          </a:endParaRPr>
        </a:p>
      </xdr:txBody>
    </xdr:sp>
    <xdr:clientData/>
  </xdr:twoCellAnchor>
  <xdr:twoCellAnchor editAs="oneCell">
    <xdr:from>
      <xdr:col>0</xdr:col>
      <xdr:colOff>0</xdr:colOff>
      <xdr:row>0</xdr:row>
      <xdr:rowOff>0</xdr:rowOff>
    </xdr:from>
    <xdr:to>
      <xdr:col>0</xdr:col>
      <xdr:colOff>3209924</xdr:colOff>
      <xdr:row>14</xdr:row>
      <xdr:rowOff>232949</xdr:rowOff>
    </xdr:to>
    <xdr:pic>
      <xdr:nvPicPr>
        <xdr:cNvPr id="6" name="Picture 5">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3209924" cy="4557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5544862</xdr:colOff>
      <xdr:row>22</xdr:row>
      <xdr:rowOff>20434</xdr:rowOff>
    </xdr:from>
    <xdr:to>
      <xdr:col>0</xdr:col>
      <xdr:colOff>5725837</xdr:colOff>
      <xdr:row>22</xdr:row>
      <xdr:rowOff>192741</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4862" y="50210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12</xdr:col>
      <xdr:colOff>0</xdr:colOff>
      <xdr:row>3</xdr:row>
      <xdr:rowOff>57150</xdr:rowOff>
    </xdr:from>
    <xdr:ext cx="0" cy="134207"/>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024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3"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8"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xmlns=""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xmlns=""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xmlns=""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xmlns=""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xmlns=""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xmlns=""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6" name="Picture 25"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2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xmlns=""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xdr:col>
      <xdr:colOff>657225</xdr:colOff>
      <xdr:row>3</xdr:row>
      <xdr:rowOff>57150</xdr:rowOff>
    </xdr:from>
    <xdr:ext cx="0" cy="134207"/>
    <xdr:pic>
      <xdr:nvPicPr>
        <xdr:cNvPr id="28" name="Picture 63" descr="C:\Users\hfreeth\AppData\Local\Microsoft\Windows\Temporary Internet Files\Content.IE5\XLHOTTUP\MM900254501[1].gif">
          <a:extLst>
            <a:ext uri="{FF2B5EF4-FFF2-40B4-BE49-F238E27FC236}">
              <a16:creationId xmlns:a16="http://schemas.microsoft.com/office/drawing/2014/main" xmlns="" id="{00000000-0008-0000-0400-00002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241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3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49" name="Picture 48"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8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12</xdr:col>
      <xdr:colOff>0</xdr:colOff>
      <xdr:row>3</xdr:row>
      <xdr:rowOff>57150</xdr:rowOff>
    </xdr:from>
    <xdr:ext cx="0" cy="134207"/>
    <xdr:pic>
      <xdr:nvPicPr>
        <xdr:cNvPr id="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12</xdr:col>
      <xdr:colOff>0</xdr:colOff>
      <xdr:row>3</xdr:row>
      <xdr:rowOff>57150</xdr:rowOff>
    </xdr:from>
    <xdr:ext cx="0" cy="134207"/>
    <xdr:pic>
      <xdr:nvPicPr>
        <xdr:cNvPr id="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12</xdr:col>
      <xdr:colOff>0</xdr:colOff>
      <xdr:row>3</xdr:row>
      <xdr:rowOff>57150</xdr:rowOff>
    </xdr:from>
    <xdr:ext cx="0" cy="134207"/>
    <xdr:pic>
      <xdr:nvPicPr>
        <xdr:cNvPr id="10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0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13" name="Picture 112"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1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18"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19"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3"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xmlns=""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4"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8"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xmlns=""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29"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0"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xmlns=""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3"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xmlns=""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4"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xmlns=""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5"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xmlns=""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6"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8"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39"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1" name="Picture 140"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xmlns=""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1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12</xdr:col>
      <xdr:colOff>0</xdr:colOff>
      <xdr:row>3</xdr:row>
      <xdr:rowOff>57150</xdr:rowOff>
    </xdr:from>
    <xdr:ext cx="0" cy="134207"/>
    <xdr:pic>
      <xdr:nvPicPr>
        <xdr:cNvPr id="219"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0"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3"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4"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xmlns=""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8"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29"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xmlns=""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0"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2"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xmlns=""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4"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xmlns=""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5"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xmlns=""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6"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xmlns=""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8"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39"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2" name="Picture 241"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xmlns=""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580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580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4"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229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229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7" name="Picture 266"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3</xdr:col>
      <xdr:colOff>0</xdr:colOff>
      <xdr:row>3</xdr:row>
      <xdr:rowOff>57150</xdr:rowOff>
    </xdr:from>
    <xdr:ext cx="0" cy="134207"/>
    <xdr:pic>
      <xdr:nvPicPr>
        <xdr:cNvPr id="2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3</xdr:col>
      <xdr:colOff>0</xdr:colOff>
      <xdr:row>3</xdr:row>
      <xdr:rowOff>57150</xdr:rowOff>
    </xdr:from>
    <xdr:ext cx="0" cy="134207"/>
    <xdr:pic>
      <xdr:nvPicPr>
        <xdr:cNvPr id="2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3</xdr:col>
      <xdr:colOff>0</xdr:colOff>
      <xdr:row>3</xdr:row>
      <xdr:rowOff>57150</xdr:rowOff>
    </xdr:from>
    <xdr:ext cx="0" cy="134207"/>
    <xdr:pic>
      <xdr:nvPicPr>
        <xdr:cNvPr id="2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3</xdr:col>
      <xdr:colOff>0</xdr:colOff>
      <xdr:row>3</xdr:row>
      <xdr:rowOff>57150</xdr:rowOff>
    </xdr:from>
    <xdr:ext cx="0" cy="134207"/>
    <xdr:pic>
      <xdr:nvPicPr>
        <xdr:cNvPr id="2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3</xdr:col>
      <xdr:colOff>0</xdr:colOff>
      <xdr:row>3</xdr:row>
      <xdr:rowOff>57150</xdr:rowOff>
    </xdr:from>
    <xdr:ext cx="0" cy="134207"/>
    <xdr:pic>
      <xdr:nvPicPr>
        <xdr:cNvPr id="27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3</xdr:col>
      <xdr:colOff>0</xdr:colOff>
      <xdr:row>3</xdr:row>
      <xdr:rowOff>57150</xdr:rowOff>
    </xdr:from>
    <xdr:ext cx="0" cy="134207"/>
    <xdr:pic>
      <xdr:nvPicPr>
        <xdr:cNvPr id="2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3</xdr:col>
      <xdr:colOff>0</xdr:colOff>
      <xdr:row>3</xdr:row>
      <xdr:rowOff>57150</xdr:rowOff>
    </xdr:from>
    <xdr:ext cx="0" cy="134207"/>
    <xdr:pic>
      <xdr:nvPicPr>
        <xdr:cNvPr id="2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3</xdr:col>
      <xdr:colOff>0</xdr:colOff>
      <xdr:row>3</xdr:row>
      <xdr:rowOff>57150</xdr:rowOff>
    </xdr:from>
    <xdr:ext cx="0" cy="134207"/>
    <xdr:pic>
      <xdr:nvPicPr>
        <xdr:cNvPr id="27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77" name="Picture 276"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1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0046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1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0046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198"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199"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3"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xmlns=""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4"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8"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xmlns=""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09"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0"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xmlns=""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3"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xmlns=""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4"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xmlns=""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5"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xmlns=""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6"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18"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2" name="Picture 281"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xmlns=""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4249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4249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3" name="Picture 302"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5" name="Picture 30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2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366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30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366575" y="876300"/>
          <a:ext cx="0" cy="134207"/>
        </a:xfrm>
        <a:prstGeom prst="rect">
          <a:avLst/>
        </a:prstGeom>
        <a:noFill/>
      </xdr:spPr>
    </xdr:pic>
    <xdr:clientData/>
  </xdr:oneCellAnchor>
  <xdr:oneCellAnchor>
    <xdr:from>
      <xdr:col>3</xdr:col>
      <xdr:colOff>0</xdr:colOff>
      <xdr:row>3</xdr:row>
      <xdr:rowOff>57150</xdr:rowOff>
    </xdr:from>
    <xdr:ext cx="0" cy="134207"/>
    <xdr:pic>
      <xdr:nvPicPr>
        <xdr:cNvPr id="309" name="Picture 308"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3</xdr:col>
      <xdr:colOff>0</xdr:colOff>
      <xdr:row>3</xdr:row>
      <xdr:rowOff>57150</xdr:rowOff>
    </xdr:from>
    <xdr:ext cx="0" cy="134207"/>
    <xdr:pic>
      <xdr:nvPicPr>
        <xdr:cNvPr id="31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3</xdr:col>
      <xdr:colOff>0</xdr:colOff>
      <xdr:row>3</xdr:row>
      <xdr:rowOff>57150</xdr:rowOff>
    </xdr:from>
    <xdr:ext cx="0" cy="134207"/>
    <xdr:pic>
      <xdr:nvPicPr>
        <xdr:cNvPr id="311" name="Picture 310"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3</xdr:col>
      <xdr:colOff>0</xdr:colOff>
      <xdr:row>3</xdr:row>
      <xdr:rowOff>57150</xdr:rowOff>
    </xdr:from>
    <xdr:ext cx="0" cy="134207"/>
    <xdr:pic>
      <xdr:nvPicPr>
        <xdr:cNvPr id="31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13" name="Picture 312"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3378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31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3378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315" name="Picture 31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474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1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474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1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1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1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207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207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3162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3162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840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32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840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33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734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3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7345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32"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14</xdr:col>
      <xdr:colOff>0</xdr:colOff>
      <xdr:row>3</xdr:row>
      <xdr:rowOff>57150</xdr:rowOff>
    </xdr:from>
    <xdr:ext cx="0" cy="134207"/>
    <xdr:pic>
      <xdr:nvPicPr>
        <xdr:cNvPr id="333"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05075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34"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3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36"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37"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38"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39"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40"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41"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42"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43"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44"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45"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46"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47"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48" name="Picture 63" descr="C:\Users\hfreeth\AppData\Local\Microsoft\Windows\Temporary Internet Files\Content.IE5\XLHOTTUP\MM900254501[1].gif">
          <a:hlinkClick xmlns:r="http://schemas.openxmlformats.org/officeDocument/2006/relationships" r:id="rId12"/>
          <a:extLst>
            <a:ext uri="{FF2B5EF4-FFF2-40B4-BE49-F238E27FC236}">
              <a16:creationId xmlns=""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49" name="Picture 63" descr="C:\Users\hfreeth\AppData\Local\Microsoft\Windows\Temporary Internet Files\Content.IE5\XLHOTTUP\MM900254501[1].gif">
          <a:hlinkClick xmlns:r="http://schemas.openxmlformats.org/officeDocument/2006/relationships" r:id="rId13"/>
          <a:extLst>
            <a:ext uri="{FF2B5EF4-FFF2-40B4-BE49-F238E27FC236}">
              <a16:creationId xmlns=""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50" name="Picture 63" descr="C:\Users\hfreeth\AppData\Local\Microsoft\Windows\Temporary Internet Files\Content.IE5\XLHOTTUP\MM900254501[1].gif">
          <a:hlinkClick xmlns:r="http://schemas.openxmlformats.org/officeDocument/2006/relationships" r:id="rId14"/>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51"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52"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53"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54"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55"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56" name="Picture 355"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57"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5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14</xdr:col>
      <xdr:colOff>0</xdr:colOff>
      <xdr:row>3</xdr:row>
      <xdr:rowOff>57150</xdr:rowOff>
    </xdr:from>
    <xdr:ext cx="0" cy="134207"/>
    <xdr:pic>
      <xdr:nvPicPr>
        <xdr:cNvPr id="35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050750" y="876300"/>
          <a:ext cx="0" cy="134207"/>
        </a:xfrm>
        <a:prstGeom prst="rect">
          <a:avLst/>
        </a:prstGeom>
        <a:noFill/>
      </xdr:spPr>
    </xdr:pic>
    <xdr:clientData/>
  </xdr:oneCellAnchor>
  <xdr:oneCellAnchor>
    <xdr:from>
      <xdr:col>12</xdr:col>
      <xdr:colOff>857250</xdr:colOff>
      <xdr:row>3</xdr:row>
      <xdr:rowOff>57150</xdr:rowOff>
    </xdr:from>
    <xdr:ext cx="0" cy="134207"/>
    <xdr:pic>
      <xdr:nvPicPr>
        <xdr:cNvPr id="360" name="Picture 359"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50300" y="876300"/>
          <a:ext cx="0" cy="134207"/>
        </a:xfrm>
        <a:prstGeom prst="rect">
          <a:avLst/>
        </a:prstGeom>
        <a:noFill/>
      </xdr:spPr>
    </xdr:pic>
    <xdr:clientData/>
  </xdr:oneCellAnchor>
  <xdr:oneCellAnchor>
    <xdr:from>
      <xdr:col>12</xdr:col>
      <xdr:colOff>857250</xdr:colOff>
      <xdr:row>3</xdr:row>
      <xdr:rowOff>57150</xdr:rowOff>
    </xdr:from>
    <xdr:ext cx="0" cy="134207"/>
    <xdr:pic>
      <xdr:nvPicPr>
        <xdr:cNvPr id="36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50300" y="876300"/>
          <a:ext cx="0" cy="134207"/>
        </a:xfrm>
        <a:prstGeom prst="rect">
          <a:avLst/>
        </a:prstGeom>
        <a:noFill/>
      </xdr:spPr>
    </xdr:pic>
    <xdr:clientData/>
  </xdr:oneCellAnchor>
  <xdr:oneCellAnchor>
    <xdr:from>
      <xdr:col>15</xdr:col>
      <xdr:colOff>190500</xdr:colOff>
      <xdr:row>2</xdr:row>
      <xdr:rowOff>19050</xdr:rowOff>
    </xdr:from>
    <xdr:ext cx="180975" cy="172307"/>
    <xdr:pic>
      <xdr:nvPicPr>
        <xdr:cNvPr id="362" name="Picture 63" descr="C:\Users\hfreeth\AppData\Local\Microsoft\Windows\Temporary Internet Files\Content.IE5\XLHOTTUP\MM900254501[1].gif">
          <a:hlinkClick xmlns:r="http://schemas.openxmlformats.org/officeDocument/2006/relationships" r:id="rId16"/>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279725" y="428625"/>
          <a:ext cx="180975" cy="172307"/>
        </a:xfrm>
        <a:prstGeom prst="rect">
          <a:avLst/>
        </a:prstGeom>
        <a:noFill/>
      </xdr:spPr>
    </xdr:pic>
    <xdr:clientData/>
  </xdr:oneCellAnchor>
  <xdr:oneCellAnchor>
    <xdr:from>
      <xdr:col>13</xdr:col>
      <xdr:colOff>0</xdr:colOff>
      <xdr:row>3</xdr:row>
      <xdr:rowOff>57150</xdr:rowOff>
    </xdr:from>
    <xdr:ext cx="0" cy="134207"/>
    <xdr:pic>
      <xdr:nvPicPr>
        <xdr:cNvPr id="36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0</xdr:colOff>
      <xdr:row>3</xdr:row>
      <xdr:rowOff>57150</xdr:rowOff>
    </xdr:from>
    <xdr:ext cx="0" cy="134207"/>
    <xdr:pic>
      <xdr:nvPicPr>
        <xdr:cNvPr id="36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0</xdr:colOff>
      <xdr:row>3</xdr:row>
      <xdr:rowOff>57150</xdr:rowOff>
    </xdr:from>
    <xdr:ext cx="0" cy="134207"/>
    <xdr:pic>
      <xdr:nvPicPr>
        <xdr:cNvPr id="36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0</xdr:colOff>
      <xdr:row>3</xdr:row>
      <xdr:rowOff>57150</xdr:rowOff>
    </xdr:from>
    <xdr:ext cx="0" cy="134207"/>
    <xdr:pic>
      <xdr:nvPicPr>
        <xdr:cNvPr id="36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0</xdr:colOff>
      <xdr:row>3</xdr:row>
      <xdr:rowOff>57150</xdr:rowOff>
    </xdr:from>
    <xdr:ext cx="0" cy="134207"/>
    <xdr:pic>
      <xdr:nvPicPr>
        <xdr:cNvPr id="36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0</xdr:colOff>
      <xdr:row>3</xdr:row>
      <xdr:rowOff>57150</xdr:rowOff>
    </xdr:from>
    <xdr:ext cx="0" cy="134207"/>
    <xdr:pic>
      <xdr:nvPicPr>
        <xdr:cNvPr id="36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0</xdr:colOff>
      <xdr:row>3</xdr:row>
      <xdr:rowOff>57150</xdr:rowOff>
    </xdr:from>
    <xdr:ext cx="0" cy="134207"/>
    <xdr:pic>
      <xdr:nvPicPr>
        <xdr:cNvPr id="36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0</xdr:colOff>
      <xdr:row>3</xdr:row>
      <xdr:rowOff>57150</xdr:rowOff>
    </xdr:from>
    <xdr:ext cx="0" cy="134207"/>
    <xdr:pic>
      <xdr:nvPicPr>
        <xdr:cNvPr id="37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13</xdr:col>
      <xdr:colOff>857250</xdr:colOff>
      <xdr:row>3</xdr:row>
      <xdr:rowOff>57150</xdr:rowOff>
    </xdr:from>
    <xdr:ext cx="0" cy="134207"/>
    <xdr:pic>
      <xdr:nvPicPr>
        <xdr:cNvPr id="371" name="Picture 370"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13</xdr:col>
      <xdr:colOff>857250</xdr:colOff>
      <xdr:row>3</xdr:row>
      <xdr:rowOff>57150</xdr:rowOff>
    </xdr:from>
    <xdr:ext cx="0" cy="134207"/>
    <xdr:pic>
      <xdr:nvPicPr>
        <xdr:cNvPr id="37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14</xdr:col>
      <xdr:colOff>857250</xdr:colOff>
      <xdr:row>3</xdr:row>
      <xdr:rowOff>57150</xdr:rowOff>
    </xdr:from>
    <xdr:ext cx="0" cy="134207"/>
    <xdr:pic>
      <xdr:nvPicPr>
        <xdr:cNvPr id="37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14</xdr:col>
      <xdr:colOff>857250</xdr:colOff>
      <xdr:row>3</xdr:row>
      <xdr:rowOff>57150</xdr:rowOff>
    </xdr:from>
    <xdr:ext cx="0" cy="134207"/>
    <xdr:pic>
      <xdr:nvPicPr>
        <xdr:cNvPr id="37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16</xdr:col>
      <xdr:colOff>857250</xdr:colOff>
      <xdr:row>3</xdr:row>
      <xdr:rowOff>57150</xdr:rowOff>
    </xdr:from>
    <xdr:ext cx="0" cy="134207"/>
    <xdr:pic>
      <xdr:nvPicPr>
        <xdr:cNvPr id="37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16</xdr:col>
      <xdr:colOff>857250</xdr:colOff>
      <xdr:row>3</xdr:row>
      <xdr:rowOff>57150</xdr:rowOff>
    </xdr:from>
    <xdr:ext cx="0" cy="134207"/>
    <xdr:pic>
      <xdr:nvPicPr>
        <xdr:cNvPr id="37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14</xdr:col>
      <xdr:colOff>857250</xdr:colOff>
      <xdr:row>3</xdr:row>
      <xdr:rowOff>57150</xdr:rowOff>
    </xdr:from>
    <xdr:ext cx="0" cy="134207"/>
    <xdr:pic>
      <xdr:nvPicPr>
        <xdr:cNvPr id="37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14</xdr:col>
      <xdr:colOff>857250</xdr:colOff>
      <xdr:row>3</xdr:row>
      <xdr:rowOff>57150</xdr:rowOff>
    </xdr:from>
    <xdr:ext cx="0" cy="134207"/>
    <xdr:pic>
      <xdr:nvPicPr>
        <xdr:cNvPr id="37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16</xdr:col>
      <xdr:colOff>857250</xdr:colOff>
      <xdr:row>3</xdr:row>
      <xdr:rowOff>57150</xdr:rowOff>
    </xdr:from>
    <xdr:ext cx="0" cy="134207"/>
    <xdr:pic>
      <xdr:nvPicPr>
        <xdr:cNvPr id="37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16</xdr:col>
      <xdr:colOff>857250</xdr:colOff>
      <xdr:row>3</xdr:row>
      <xdr:rowOff>57150</xdr:rowOff>
    </xdr:from>
    <xdr:ext cx="0" cy="134207"/>
    <xdr:pic>
      <xdr:nvPicPr>
        <xdr:cNvPr id="38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17</xdr:col>
      <xdr:colOff>857250</xdr:colOff>
      <xdr:row>3</xdr:row>
      <xdr:rowOff>57150</xdr:rowOff>
    </xdr:from>
    <xdr:ext cx="0" cy="134207"/>
    <xdr:pic>
      <xdr:nvPicPr>
        <xdr:cNvPr id="38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17</xdr:col>
      <xdr:colOff>857250</xdr:colOff>
      <xdr:row>3</xdr:row>
      <xdr:rowOff>57150</xdr:rowOff>
    </xdr:from>
    <xdr:ext cx="0" cy="134207"/>
    <xdr:pic>
      <xdr:nvPicPr>
        <xdr:cNvPr id="38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8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8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8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8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8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8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8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9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9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9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9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9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9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9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9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9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39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40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13</xdr:col>
      <xdr:colOff>857250</xdr:colOff>
      <xdr:row>3</xdr:row>
      <xdr:rowOff>57150</xdr:rowOff>
    </xdr:from>
    <xdr:ext cx="0" cy="134207"/>
    <xdr:pic>
      <xdr:nvPicPr>
        <xdr:cNvPr id="401" name="Picture 400"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13</xdr:col>
      <xdr:colOff>857250</xdr:colOff>
      <xdr:row>3</xdr:row>
      <xdr:rowOff>57150</xdr:rowOff>
    </xdr:from>
    <xdr:ext cx="0" cy="134207"/>
    <xdr:pic>
      <xdr:nvPicPr>
        <xdr:cNvPr id="40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21</xdr:col>
      <xdr:colOff>0</xdr:colOff>
      <xdr:row>3</xdr:row>
      <xdr:rowOff>57150</xdr:rowOff>
    </xdr:from>
    <xdr:ext cx="0" cy="134207"/>
    <xdr:pic>
      <xdr:nvPicPr>
        <xdr:cNvPr id="403"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04"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0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06"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07"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08"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09"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10"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11"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12"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13"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14"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15"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16"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17"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18" name="Picture 63" descr="C:\Users\hfreeth\AppData\Local\Microsoft\Windows\Temporary Internet Files\Content.IE5\XLHOTTUP\MM900254501[1].gif">
          <a:hlinkClick xmlns:r="http://schemas.openxmlformats.org/officeDocument/2006/relationships" r:id="rId12"/>
          <a:extLst>
            <a:ext uri="{FF2B5EF4-FFF2-40B4-BE49-F238E27FC236}">
              <a16:creationId xmlns=""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19" name="Picture 63" descr="C:\Users\hfreeth\AppData\Local\Microsoft\Windows\Temporary Internet Files\Content.IE5\XLHOTTUP\MM900254501[1].gif">
          <a:hlinkClick xmlns:r="http://schemas.openxmlformats.org/officeDocument/2006/relationships" r:id="rId13"/>
          <a:extLst>
            <a:ext uri="{FF2B5EF4-FFF2-40B4-BE49-F238E27FC236}">
              <a16:creationId xmlns=""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20" name="Picture 63" descr="C:\Users\hfreeth\AppData\Local\Microsoft\Windows\Temporary Internet Files\Content.IE5\XLHOTTUP\MM900254501[1].gif">
          <a:hlinkClick xmlns:r="http://schemas.openxmlformats.org/officeDocument/2006/relationships" r:id="rId14"/>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21"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22"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23"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24"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25"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26" name="Picture 425"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27"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2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17</xdr:col>
      <xdr:colOff>857250</xdr:colOff>
      <xdr:row>3</xdr:row>
      <xdr:rowOff>57150</xdr:rowOff>
    </xdr:from>
    <xdr:ext cx="0" cy="134207"/>
    <xdr:pic>
      <xdr:nvPicPr>
        <xdr:cNvPr id="42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17</xdr:col>
      <xdr:colOff>857250</xdr:colOff>
      <xdr:row>3</xdr:row>
      <xdr:rowOff>57150</xdr:rowOff>
    </xdr:from>
    <xdr:ext cx="0" cy="134207"/>
    <xdr:pic>
      <xdr:nvPicPr>
        <xdr:cNvPr id="43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17</xdr:col>
      <xdr:colOff>857250</xdr:colOff>
      <xdr:row>3</xdr:row>
      <xdr:rowOff>57150</xdr:rowOff>
    </xdr:from>
    <xdr:ext cx="0" cy="134207"/>
    <xdr:pic>
      <xdr:nvPicPr>
        <xdr:cNvPr id="43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17</xdr:col>
      <xdr:colOff>857250</xdr:colOff>
      <xdr:row>3</xdr:row>
      <xdr:rowOff>57150</xdr:rowOff>
    </xdr:from>
    <xdr:ext cx="0" cy="134207"/>
    <xdr:pic>
      <xdr:nvPicPr>
        <xdr:cNvPr id="43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18</xdr:col>
      <xdr:colOff>857250</xdr:colOff>
      <xdr:row>3</xdr:row>
      <xdr:rowOff>57150</xdr:rowOff>
    </xdr:from>
    <xdr:ext cx="0" cy="134207"/>
    <xdr:pic>
      <xdr:nvPicPr>
        <xdr:cNvPr id="43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480500" y="876300"/>
          <a:ext cx="0" cy="134207"/>
        </a:xfrm>
        <a:prstGeom prst="rect">
          <a:avLst/>
        </a:prstGeom>
        <a:noFill/>
      </xdr:spPr>
    </xdr:pic>
    <xdr:clientData/>
  </xdr:oneCellAnchor>
  <xdr:oneCellAnchor>
    <xdr:from>
      <xdr:col>18</xdr:col>
      <xdr:colOff>857250</xdr:colOff>
      <xdr:row>3</xdr:row>
      <xdr:rowOff>57150</xdr:rowOff>
    </xdr:from>
    <xdr:ext cx="0" cy="134207"/>
    <xdr:pic>
      <xdr:nvPicPr>
        <xdr:cNvPr id="43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480500" y="876300"/>
          <a:ext cx="0" cy="134207"/>
        </a:xfrm>
        <a:prstGeom prst="rect">
          <a:avLst/>
        </a:prstGeom>
        <a:noFill/>
      </xdr:spPr>
    </xdr:pic>
    <xdr:clientData/>
  </xdr:oneCellAnchor>
  <xdr:oneCellAnchor>
    <xdr:from>
      <xdr:col>20</xdr:col>
      <xdr:colOff>857250</xdr:colOff>
      <xdr:row>3</xdr:row>
      <xdr:rowOff>57150</xdr:rowOff>
    </xdr:from>
    <xdr:ext cx="0" cy="134207"/>
    <xdr:pic>
      <xdr:nvPicPr>
        <xdr:cNvPr id="43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071550" y="876300"/>
          <a:ext cx="0" cy="134207"/>
        </a:xfrm>
        <a:prstGeom prst="rect">
          <a:avLst/>
        </a:prstGeom>
        <a:noFill/>
      </xdr:spPr>
    </xdr:pic>
    <xdr:clientData/>
  </xdr:oneCellAnchor>
  <xdr:oneCellAnchor>
    <xdr:from>
      <xdr:col>20</xdr:col>
      <xdr:colOff>857250</xdr:colOff>
      <xdr:row>3</xdr:row>
      <xdr:rowOff>57150</xdr:rowOff>
    </xdr:from>
    <xdr:ext cx="0" cy="134207"/>
    <xdr:pic>
      <xdr:nvPicPr>
        <xdr:cNvPr id="43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071550" y="876300"/>
          <a:ext cx="0" cy="134207"/>
        </a:xfrm>
        <a:prstGeom prst="rect">
          <a:avLst/>
        </a:prstGeom>
        <a:noFill/>
      </xdr:spPr>
    </xdr:pic>
    <xdr:clientData/>
  </xdr:oneCellAnchor>
  <xdr:oneCellAnchor>
    <xdr:from>
      <xdr:col>21</xdr:col>
      <xdr:colOff>0</xdr:colOff>
      <xdr:row>3</xdr:row>
      <xdr:rowOff>57150</xdr:rowOff>
    </xdr:from>
    <xdr:ext cx="0" cy="134207"/>
    <xdr:pic>
      <xdr:nvPicPr>
        <xdr:cNvPr id="43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3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3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4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4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4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4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4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4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4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4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4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4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5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5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21</xdr:col>
      <xdr:colOff>0</xdr:colOff>
      <xdr:row>3</xdr:row>
      <xdr:rowOff>57150</xdr:rowOff>
    </xdr:from>
    <xdr:ext cx="0" cy="134207"/>
    <xdr:pic>
      <xdr:nvPicPr>
        <xdr:cNvPr id="45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20</xdr:col>
      <xdr:colOff>1581150</xdr:colOff>
      <xdr:row>2</xdr:row>
      <xdr:rowOff>19050</xdr:rowOff>
    </xdr:from>
    <xdr:ext cx="180975" cy="172307"/>
    <xdr:pic>
      <xdr:nvPicPr>
        <xdr:cNvPr id="453" name="Picture 63" descr="C:\Users\hfreeth\AppData\Local\Microsoft\Windows\Temporary Internet Files\Content.IE5\XLHOTTUP\MM900254501[1].gif">
          <a:hlinkClick xmlns:r="http://schemas.openxmlformats.org/officeDocument/2006/relationships" r:id="rId17"/>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309800" y="428625"/>
          <a:ext cx="180975" cy="172307"/>
        </a:xfrm>
        <a:prstGeom prst="rect">
          <a:avLst/>
        </a:prstGeom>
        <a:noFill/>
      </xdr:spPr>
    </xdr:pic>
    <xdr:clientData/>
  </xdr:oneCellAnchor>
  <xdr:oneCellAnchor>
    <xdr:from>
      <xdr:col>21</xdr:col>
      <xdr:colOff>857250</xdr:colOff>
      <xdr:row>3</xdr:row>
      <xdr:rowOff>57150</xdr:rowOff>
    </xdr:from>
    <xdr:ext cx="0" cy="134207"/>
    <xdr:pic>
      <xdr:nvPicPr>
        <xdr:cNvPr id="45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338750" y="876300"/>
          <a:ext cx="0" cy="134207"/>
        </a:xfrm>
        <a:prstGeom prst="rect">
          <a:avLst/>
        </a:prstGeom>
        <a:noFill/>
      </xdr:spPr>
    </xdr:pic>
    <xdr:clientData/>
  </xdr:oneCellAnchor>
  <xdr:oneCellAnchor>
    <xdr:from>
      <xdr:col>21</xdr:col>
      <xdr:colOff>857250</xdr:colOff>
      <xdr:row>3</xdr:row>
      <xdr:rowOff>57150</xdr:rowOff>
    </xdr:from>
    <xdr:ext cx="0" cy="134207"/>
    <xdr:pic>
      <xdr:nvPicPr>
        <xdr:cNvPr id="45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338750" y="876300"/>
          <a:ext cx="0" cy="134207"/>
        </a:xfrm>
        <a:prstGeom prst="rect">
          <a:avLst/>
        </a:prstGeom>
        <a:noFill/>
      </xdr:spPr>
    </xdr:pic>
    <xdr:clientData/>
  </xdr:oneCellAnchor>
  <xdr:oneCellAnchor>
    <xdr:from>
      <xdr:col>13</xdr:col>
      <xdr:colOff>857250</xdr:colOff>
      <xdr:row>3</xdr:row>
      <xdr:rowOff>57150</xdr:rowOff>
    </xdr:from>
    <xdr:ext cx="0" cy="134207"/>
    <xdr:pic>
      <xdr:nvPicPr>
        <xdr:cNvPr id="45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13</xdr:col>
      <xdr:colOff>857250</xdr:colOff>
      <xdr:row>3</xdr:row>
      <xdr:rowOff>57150</xdr:rowOff>
    </xdr:from>
    <xdr:ext cx="0" cy="134207"/>
    <xdr:pic>
      <xdr:nvPicPr>
        <xdr:cNvPr id="45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20</xdr:col>
      <xdr:colOff>0</xdr:colOff>
      <xdr:row>3</xdr:row>
      <xdr:rowOff>57150</xdr:rowOff>
    </xdr:from>
    <xdr:ext cx="0" cy="134207"/>
    <xdr:pic>
      <xdr:nvPicPr>
        <xdr:cNvPr id="45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76025" y="876300"/>
          <a:ext cx="0" cy="134207"/>
        </a:xfrm>
        <a:prstGeom prst="rect">
          <a:avLst/>
        </a:prstGeom>
        <a:noFill/>
      </xdr:spPr>
    </xdr:pic>
    <xdr:clientData/>
  </xdr:oneCellAnchor>
  <xdr:oneCellAnchor>
    <xdr:from>
      <xdr:col>20</xdr:col>
      <xdr:colOff>0</xdr:colOff>
      <xdr:row>3</xdr:row>
      <xdr:rowOff>57150</xdr:rowOff>
    </xdr:from>
    <xdr:ext cx="0" cy="134207"/>
    <xdr:pic>
      <xdr:nvPicPr>
        <xdr:cNvPr id="45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7602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61"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62"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6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64"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65"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66"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67"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68"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69"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70"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71"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72"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73"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74"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75"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76" name="Picture 63" descr="C:\Users\hfreeth\AppData\Local\Microsoft\Windows\Temporary Internet Files\Content.IE5\XLHOTTUP\MM900254501[1].gif">
          <a:hlinkClick xmlns:r="http://schemas.openxmlformats.org/officeDocument/2006/relationships" r:id="rId12"/>
          <a:extLst>
            <a:ext uri="{FF2B5EF4-FFF2-40B4-BE49-F238E27FC236}">
              <a16:creationId xmlns=""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77" name="Picture 63" descr="C:\Users\hfreeth\AppData\Local\Microsoft\Windows\Temporary Internet Files\Content.IE5\XLHOTTUP\MM900254501[1].gif">
          <a:hlinkClick xmlns:r="http://schemas.openxmlformats.org/officeDocument/2006/relationships" r:id="rId13"/>
          <a:extLst>
            <a:ext uri="{FF2B5EF4-FFF2-40B4-BE49-F238E27FC236}">
              <a16:creationId xmlns=""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78" name="Picture 63" descr="C:\Users\hfreeth\AppData\Local\Microsoft\Windows\Temporary Internet Files\Content.IE5\XLHOTTUP\MM900254501[1].gif">
          <a:hlinkClick xmlns:r="http://schemas.openxmlformats.org/officeDocument/2006/relationships" r:id="rId14"/>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79"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80"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81"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82"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83"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84" name="Picture 48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85"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8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8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6357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8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6357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8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9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9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9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9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9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9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9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9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9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49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50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50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50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50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18</xdr:col>
      <xdr:colOff>0</xdr:colOff>
      <xdr:row>3</xdr:row>
      <xdr:rowOff>57150</xdr:rowOff>
    </xdr:from>
    <xdr:ext cx="0" cy="134207"/>
    <xdr:pic>
      <xdr:nvPicPr>
        <xdr:cNvPr id="50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3</xdr:col>
      <xdr:colOff>0</xdr:colOff>
      <xdr:row>3</xdr:row>
      <xdr:rowOff>57150</xdr:rowOff>
    </xdr:from>
    <xdr:ext cx="0" cy="134207"/>
    <xdr:pic>
      <xdr:nvPicPr>
        <xdr:cNvPr id="505" name="Picture 504"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3</xdr:col>
      <xdr:colOff>0</xdr:colOff>
      <xdr:row>3</xdr:row>
      <xdr:rowOff>57150</xdr:rowOff>
    </xdr:from>
    <xdr:ext cx="0" cy="134207"/>
    <xdr:pic>
      <xdr:nvPicPr>
        <xdr:cNvPr id="50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3</xdr:col>
      <xdr:colOff>0</xdr:colOff>
      <xdr:row>3</xdr:row>
      <xdr:rowOff>57150</xdr:rowOff>
    </xdr:from>
    <xdr:ext cx="0" cy="134207"/>
    <xdr:pic>
      <xdr:nvPicPr>
        <xdr:cNvPr id="507" name="Picture 506"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3</xdr:col>
      <xdr:colOff>0</xdr:colOff>
      <xdr:row>3</xdr:row>
      <xdr:rowOff>57150</xdr:rowOff>
    </xdr:from>
    <xdr:ext cx="0" cy="134207"/>
    <xdr:pic>
      <xdr:nvPicPr>
        <xdr:cNvPr id="50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7</xdr:col>
      <xdr:colOff>1057275</xdr:colOff>
      <xdr:row>2</xdr:row>
      <xdr:rowOff>28575</xdr:rowOff>
    </xdr:from>
    <xdr:ext cx="180975" cy="172307"/>
    <xdr:pic>
      <xdr:nvPicPr>
        <xdr:cNvPr id="509" name="Picture 63" descr="C:\Users\hfreeth\AppData\Local\Microsoft\Windows\Temporary Internet Files\Content.IE5\XLHOTTUP\MM900254501[1].gif">
          <a:hlinkClick xmlns:r="http://schemas.openxmlformats.org/officeDocument/2006/relationships" r:id="rId18"/>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868400" y="438150"/>
          <a:ext cx="180975" cy="172307"/>
        </a:xfrm>
        <a:prstGeom prst="rect">
          <a:avLst/>
        </a:prstGeom>
        <a:noFill/>
      </xdr:spPr>
    </xdr:pic>
    <xdr:clientData/>
  </xdr:oneCellAnchor>
  <xdr:oneCellAnchor>
    <xdr:from>
      <xdr:col>7</xdr:col>
      <xdr:colOff>857250</xdr:colOff>
      <xdr:row>3</xdr:row>
      <xdr:rowOff>57150</xdr:rowOff>
    </xdr:from>
    <xdr:ext cx="0" cy="134207"/>
    <xdr:pic>
      <xdr:nvPicPr>
        <xdr:cNvPr id="51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658725" y="876300"/>
          <a:ext cx="0" cy="134207"/>
        </a:xfrm>
        <a:prstGeom prst="rect">
          <a:avLst/>
        </a:prstGeom>
        <a:noFill/>
      </xdr:spPr>
    </xdr:pic>
    <xdr:clientData/>
  </xdr:oneCellAnchor>
  <xdr:oneCellAnchor>
    <xdr:from>
      <xdr:col>7</xdr:col>
      <xdr:colOff>857250</xdr:colOff>
      <xdr:row>3</xdr:row>
      <xdr:rowOff>57150</xdr:rowOff>
    </xdr:from>
    <xdr:ext cx="0" cy="134207"/>
    <xdr:pic>
      <xdr:nvPicPr>
        <xdr:cNvPr id="51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658725" y="876300"/>
          <a:ext cx="0" cy="134207"/>
        </a:xfrm>
        <a:prstGeom prst="rect">
          <a:avLst/>
        </a:prstGeom>
        <a:noFill/>
      </xdr:spPr>
    </xdr:pic>
    <xdr:clientData/>
  </xdr:oneCellAnchor>
  <xdr:oneCellAnchor>
    <xdr:from>
      <xdr:col>9</xdr:col>
      <xdr:colOff>0</xdr:colOff>
      <xdr:row>3</xdr:row>
      <xdr:rowOff>57150</xdr:rowOff>
    </xdr:from>
    <xdr:ext cx="0" cy="134207"/>
    <xdr:pic>
      <xdr:nvPicPr>
        <xdr:cNvPr id="51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754225" y="876300"/>
          <a:ext cx="0" cy="134207"/>
        </a:xfrm>
        <a:prstGeom prst="rect">
          <a:avLst/>
        </a:prstGeom>
        <a:noFill/>
      </xdr:spPr>
    </xdr:pic>
    <xdr:clientData/>
  </xdr:oneCellAnchor>
  <xdr:oneCellAnchor>
    <xdr:from>
      <xdr:col>9</xdr:col>
      <xdr:colOff>0</xdr:colOff>
      <xdr:row>3</xdr:row>
      <xdr:rowOff>57150</xdr:rowOff>
    </xdr:from>
    <xdr:ext cx="0" cy="134207"/>
    <xdr:pic>
      <xdr:nvPicPr>
        <xdr:cNvPr id="51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754225" y="876300"/>
          <a:ext cx="0" cy="134207"/>
        </a:xfrm>
        <a:prstGeom prst="rect">
          <a:avLst/>
        </a:prstGeom>
        <a:noFill/>
      </xdr:spPr>
    </xdr:pic>
    <xdr:clientData/>
  </xdr:oneCellAnchor>
  <xdr:oneCellAnchor>
    <xdr:from>
      <xdr:col>11</xdr:col>
      <xdr:colOff>857250</xdr:colOff>
      <xdr:row>3</xdr:row>
      <xdr:rowOff>57150</xdr:rowOff>
    </xdr:from>
    <xdr:ext cx="0" cy="134207"/>
    <xdr:pic>
      <xdr:nvPicPr>
        <xdr:cNvPr id="51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278600" y="876300"/>
          <a:ext cx="0" cy="134207"/>
        </a:xfrm>
        <a:prstGeom prst="rect">
          <a:avLst/>
        </a:prstGeom>
        <a:noFill/>
      </xdr:spPr>
    </xdr:pic>
    <xdr:clientData/>
  </xdr:oneCellAnchor>
  <xdr:oneCellAnchor>
    <xdr:from>
      <xdr:col>11</xdr:col>
      <xdr:colOff>857250</xdr:colOff>
      <xdr:row>3</xdr:row>
      <xdr:rowOff>57150</xdr:rowOff>
    </xdr:from>
    <xdr:ext cx="0" cy="134207"/>
    <xdr:pic>
      <xdr:nvPicPr>
        <xdr:cNvPr id="51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278600" y="876300"/>
          <a:ext cx="0" cy="134207"/>
        </a:xfrm>
        <a:prstGeom prst="rect">
          <a:avLst/>
        </a:prstGeom>
        <a:noFill/>
      </xdr:spPr>
    </xdr:pic>
    <xdr:clientData/>
  </xdr:oneCellAnchor>
  <xdr:oneCellAnchor>
    <xdr:from>
      <xdr:col>9</xdr:col>
      <xdr:colOff>857250</xdr:colOff>
      <xdr:row>3</xdr:row>
      <xdr:rowOff>57150</xdr:rowOff>
    </xdr:from>
    <xdr:ext cx="0" cy="134207"/>
    <xdr:pic>
      <xdr:nvPicPr>
        <xdr:cNvPr id="51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11475" y="876300"/>
          <a:ext cx="0" cy="134207"/>
        </a:xfrm>
        <a:prstGeom prst="rect">
          <a:avLst/>
        </a:prstGeom>
        <a:noFill/>
      </xdr:spPr>
    </xdr:pic>
    <xdr:clientData/>
  </xdr:oneCellAnchor>
  <xdr:oneCellAnchor>
    <xdr:from>
      <xdr:col>9</xdr:col>
      <xdr:colOff>857250</xdr:colOff>
      <xdr:row>3</xdr:row>
      <xdr:rowOff>57150</xdr:rowOff>
    </xdr:from>
    <xdr:ext cx="0" cy="134207"/>
    <xdr:pic>
      <xdr:nvPicPr>
        <xdr:cNvPr id="51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11475" y="876300"/>
          <a:ext cx="0" cy="13420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8</xdr:col>
      <xdr:colOff>400050</xdr:colOff>
      <xdr:row>1</xdr:row>
      <xdr:rowOff>19050</xdr:rowOff>
    </xdr:from>
    <xdr:to>
      <xdr:col>8</xdr:col>
      <xdr:colOff>581025</xdr:colOff>
      <xdr:row>1</xdr:row>
      <xdr:rowOff>190500</xdr:rowOff>
    </xdr:to>
    <xdr:pic>
      <xdr:nvPicPr>
        <xdr:cNvPr id="4"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44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457200</xdr:colOff>
      <xdr:row>1</xdr:row>
      <xdr:rowOff>28575</xdr:rowOff>
    </xdr:from>
    <xdr:to>
      <xdr:col>10</xdr:col>
      <xdr:colOff>638175</xdr:colOff>
      <xdr:row>1</xdr:row>
      <xdr:rowOff>200025</xdr:rowOff>
    </xdr:to>
    <xdr:pic>
      <xdr:nvPicPr>
        <xdr:cNvPr id="5"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43775" y="21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371475</xdr:colOff>
      <xdr:row>1</xdr:row>
      <xdr:rowOff>28575</xdr:rowOff>
    </xdr:from>
    <xdr:to>
      <xdr:col>9</xdr:col>
      <xdr:colOff>552450</xdr:colOff>
      <xdr:row>1</xdr:row>
      <xdr:rowOff>200025</xdr:rowOff>
    </xdr:to>
    <xdr:pic>
      <xdr:nvPicPr>
        <xdr:cNvPr id="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48450" y="2190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9525</xdr:rowOff>
    </xdr:from>
    <xdr:to>
      <xdr:col>6</xdr:col>
      <xdr:colOff>581024</xdr:colOff>
      <xdr:row>21</xdr:row>
      <xdr:rowOff>66675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8</xdr:col>
      <xdr:colOff>400050</xdr:colOff>
      <xdr:row>13</xdr:row>
      <xdr:rowOff>19050</xdr:rowOff>
    </xdr:from>
    <xdr:ext cx="180975" cy="171450"/>
    <xdr:pic>
      <xdr:nvPicPr>
        <xdr:cNvPr id="9"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88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476250</xdr:colOff>
      <xdr:row>13</xdr:row>
      <xdr:rowOff>19050</xdr:rowOff>
    </xdr:from>
    <xdr:ext cx="180975" cy="171450"/>
    <xdr:pic>
      <xdr:nvPicPr>
        <xdr:cNvPr id="10"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62825" y="233362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361950</xdr:colOff>
      <xdr:row>13</xdr:row>
      <xdr:rowOff>9525</xdr:rowOff>
    </xdr:from>
    <xdr:ext cx="180975" cy="171450"/>
    <xdr:pic>
      <xdr:nvPicPr>
        <xdr:cNvPr id="11"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38925" y="232410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epod-fs1\intranet\RESOURCES\Audit%20tools\2017%20NIV\NIV%20Audit%20Tool%2014%20Sep%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answer sheet"/>
      <sheetName val="Recommendations"/>
      <sheetName val="Audit Tool"/>
      <sheetName val="answer_sheet"/>
      <sheetName val="Summary"/>
    </sheetNames>
    <sheetDataSet>
      <sheetData sheetId="0" refreshError="1"/>
      <sheetData sheetId="1" refreshError="1"/>
      <sheetData sheetId="2">
        <row r="3">
          <cell r="A3" t="str">
            <v>Yes</v>
          </cell>
        </row>
        <row r="4">
          <cell r="A4" t="str">
            <v>No</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tabSelected="1" workbookViewId="0">
      <selection activeCell="B12" sqref="B12:D12"/>
    </sheetView>
  </sheetViews>
  <sheetFormatPr defaultRowHeight="15" x14ac:dyDescent="0.25"/>
  <cols>
    <col min="1" max="1" width="55.42578125" style="1" customWidth="1"/>
    <col min="2" max="2" width="80.7109375" style="107" customWidth="1"/>
    <col min="3" max="16384" width="9.140625" style="1"/>
  </cols>
  <sheetData>
    <row r="1" spans="2:4" x14ac:dyDescent="0.25">
      <c r="B1" s="108"/>
    </row>
    <row r="2" spans="2:4" x14ac:dyDescent="0.25">
      <c r="B2" s="108"/>
    </row>
    <row r="3" spans="2:4" x14ac:dyDescent="0.25">
      <c r="B3" s="108"/>
    </row>
    <row r="4" spans="2:4" x14ac:dyDescent="0.25">
      <c r="B4" s="108"/>
    </row>
    <row r="5" spans="2:4" ht="18.75" x14ac:dyDescent="0.25">
      <c r="B5" s="109" t="s">
        <v>78</v>
      </c>
    </row>
    <row r="6" spans="2:4" ht="18.75" x14ac:dyDescent="0.25">
      <c r="B6" s="109" t="s">
        <v>135</v>
      </c>
    </row>
    <row r="7" spans="2:4" x14ac:dyDescent="0.25">
      <c r="B7" s="123" t="s">
        <v>146</v>
      </c>
    </row>
    <row r="8" spans="2:4" x14ac:dyDescent="0.25">
      <c r="B8" s="123"/>
    </row>
    <row r="9" spans="2:4" x14ac:dyDescent="0.25">
      <c r="B9" s="119" t="s">
        <v>137</v>
      </c>
      <c r="C9" s="120"/>
      <c r="D9" s="120"/>
    </row>
    <row r="10" spans="2:4" x14ac:dyDescent="0.25">
      <c r="B10" s="121" t="s">
        <v>134</v>
      </c>
      <c r="C10" s="120"/>
      <c r="D10" s="120"/>
    </row>
    <row r="11" spans="2:4" ht="23.25" customHeight="1" x14ac:dyDescent="0.25"/>
    <row r="12" spans="2:4" ht="86.25" customHeight="1" x14ac:dyDescent="0.25">
      <c r="B12" s="125" t="s">
        <v>95</v>
      </c>
      <c r="C12" s="126"/>
      <c r="D12" s="126"/>
    </row>
    <row r="13" spans="2:4" ht="47.25" customHeight="1" x14ac:dyDescent="0.25">
      <c r="B13" s="125" t="s">
        <v>94</v>
      </c>
      <c r="C13" s="127"/>
      <c r="D13" s="127"/>
    </row>
    <row r="14" spans="2:4" s="107" customFormat="1" ht="26.25" customHeight="1" x14ac:dyDescent="0.25">
      <c r="B14" s="128" t="s">
        <v>96</v>
      </c>
      <c r="C14" s="126"/>
      <c r="D14" s="126"/>
    </row>
    <row r="15" spans="2:4" ht="42" customHeight="1" x14ac:dyDescent="0.25">
      <c r="B15" s="128" t="s">
        <v>145</v>
      </c>
      <c r="C15" s="126"/>
      <c r="D15" s="126"/>
    </row>
    <row r="16" spans="2:4" x14ac:dyDescent="0.25">
      <c r="B16" s="110" t="s">
        <v>79</v>
      </c>
    </row>
  </sheetData>
  <mergeCells count="4">
    <mergeCell ref="B12:D12"/>
    <mergeCell ref="B13:D13"/>
    <mergeCell ref="B14:D14"/>
    <mergeCell ref="B15:D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D16" sqref="D16"/>
    </sheetView>
  </sheetViews>
  <sheetFormatPr defaultRowHeight="15" x14ac:dyDescent="0.25"/>
  <cols>
    <col min="1" max="1" width="140.140625" style="1" customWidth="1"/>
    <col min="2" max="16384" width="9.140625" style="1"/>
  </cols>
  <sheetData>
    <row r="1" spans="1:1" s="89" customFormat="1" ht="18.75" x14ac:dyDescent="0.3">
      <c r="A1" s="88" t="s">
        <v>0</v>
      </c>
    </row>
    <row r="2" spans="1:1" x14ac:dyDescent="0.25">
      <c r="A2" s="8" t="s">
        <v>86</v>
      </c>
    </row>
    <row r="3" spans="1:1" x14ac:dyDescent="0.25">
      <c r="A3" s="8"/>
    </row>
    <row r="4" spans="1:1" ht="45" x14ac:dyDescent="0.25">
      <c r="A4" s="3" t="s">
        <v>48</v>
      </c>
    </row>
    <row r="5" spans="1:1" x14ac:dyDescent="0.25">
      <c r="A5" s="3"/>
    </row>
    <row r="6" spans="1:1" x14ac:dyDescent="0.25">
      <c r="A6" s="1" t="s">
        <v>87</v>
      </c>
    </row>
    <row r="8" spans="1:1" x14ac:dyDescent="0.25">
      <c r="A8" s="90" t="s">
        <v>88</v>
      </c>
    </row>
    <row r="9" spans="1:1" x14ac:dyDescent="0.25">
      <c r="A9" s="4" t="s">
        <v>1</v>
      </c>
    </row>
    <row r="10" spans="1:1" x14ac:dyDescent="0.25">
      <c r="A10" s="5" t="s">
        <v>2</v>
      </c>
    </row>
    <row r="11" spans="1:1" x14ac:dyDescent="0.25">
      <c r="A11" s="5" t="s">
        <v>46</v>
      </c>
    </row>
    <row r="12" spans="1:1" ht="30" x14ac:dyDescent="0.25">
      <c r="A12" s="6" t="s">
        <v>3</v>
      </c>
    </row>
    <row r="13" spans="1:1" x14ac:dyDescent="0.25">
      <c r="A13" s="7" t="s">
        <v>4</v>
      </c>
    </row>
    <row r="14" spans="1:1" x14ac:dyDescent="0.25">
      <c r="A14" s="7"/>
    </row>
    <row r="15" spans="1:1" x14ac:dyDescent="0.25">
      <c r="A15" s="1" t="s">
        <v>5</v>
      </c>
    </row>
    <row r="16" spans="1:1" x14ac:dyDescent="0.25">
      <c r="A16" s="7"/>
    </row>
    <row r="17" spans="1:1" s="90" customFormat="1" x14ac:dyDescent="0.25">
      <c r="A17" s="90" t="s">
        <v>89</v>
      </c>
    </row>
    <row r="18" spans="1:1" x14ac:dyDescent="0.25">
      <c r="A18" s="1" t="s">
        <v>90</v>
      </c>
    </row>
    <row r="19" spans="1:1" x14ac:dyDescent="0.25">
      <c r="A19" s="1" t="s">
        <v>92</v>
      </c>
    </row>
    <row r="20" spans="1:1" ht="30" x14ac:dyDescent="0.25">
      <c r="A20" s="3" t="s">
        <v>47</v>
      </c>
    </row>
    <row r="22" spans="1:1" s="90" customFormat="1" x14ac:dyDescent="0.25">
      <c r="A22" s="91" t="s">
        <v>91</v>
      </c>
    </row>
    <row r="23" spans="1:1" ht="30" x14ac:dyDescent="0.25">
      <c r="A23" s="2" t="s">
        <v>93</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zoomScaleNormal="100" workbookViewId="0">
      <pane xSplit="1" ySplit="6" topLeftCell="B7" activePane="bottomRight" state="frozen"/>
      <selection pane="topRight" activeCell="B1" sqref="B1"/>
      <selection pane="bottomLeft" activeCell="A7" sqref="A7"/>
      <selection pane="bottomRight" activeCell="B30" sqref="B30"/>
    </sheetView>
  </sheetViews>
  <sheetFormatPr defaultRowHeight="15.75" x14ac:dyDescent="0.25"/>
  <cols>
    <col min="1" max="1" width="35" style="23" customWidth="1"/>
    <col min="2" max="2" width="20" style="21" customWidth="1"/>
    <col min="3" max="3" width="24.7109375" style="21" customWidth="1"/>
    <col min="4" max="4" width="35.7109375" style="21" customWidth="1"/>
    <col min="5" max="5" width="29.140625" style="21" bestFit="1" customWidth="1"/>
    <col min="6" max="6" width="29.28515625" style="21" bestFit="1" customWidth="1"/>
    <col min="7" max="7" width="18.28515625" style="21" bestFit="1" customWidth="1"/>
    <col min="8" max="8" width="28.85546875" style="21" customWidth="1"/>
    <col min="9" max="9" width="15.42578125" style="21" bestFit="1" customWidth="1"/>
    <col min="10" max="10" width="27.7109375" style="21" bestFit="1" customWidth="1"/>
    <col min="11" max="11" width="27.28515625" style="21" bestFit="1" customWidth="1"/>
    <col min="12" max="12" width="25.140625" style="21" customWidth="1"/>
    <col min="13" max="13" width="28.5703125" style="21" customWidth="1"/>
    <col min="14" max="14" width="38.28515625" style="21" bestFit="1" customWidth="1"/>
    <col min="15" max="15" width="37.85546875" style="48" customWidth="1"/>
    <col min="16" max="16" width="34.42578125" style="21" bestFit="1" customWidth="1"/>
    <col min="17" max="17" width="28.85546875" style="21" bestFit="1" customWidth="1"/>
    <col min="18" max="18" width="37.28515625" style="21" customWidth="1"/>
    <col min="19" max="20" width="34.42578125" style="103" customWidth="1"/>
    <col min="21" max="21" width="31.28515625" style="46" customWidth="1"/>
    <col min="22" max="22" width="34.85546875" style="46" customWidth="1"/>
    <col min="23" max="23" width="29.7109375" style="21" customWidth="1"/>
    <col min="24" max="16384" width="9.140625" style="21"/>
  </cols>
  <sheetData>
    <row r="1" spans="1:23" s="25" customFormat="1" x14ac:dyDescent="0.25">
      <c r="A1" s="133" t="s">
        <v>136</v>
      </c>
      <c r="B1" s="23"/>
      <c r="C1" s="78"/>
      <c r="D1" s="23"/>
      <c r="E1" s="94"/>
      <c r="F1" s="94"/>
      <c r="G1" s="23"/>
      <c r="H1" s="23"/>
      <c r="I1" s="23"/>
      <c r="J1" s="23"/>
      <c r="K1" s="23"/>
      <c r="L1" s="23"/>
      <c r="M1" s="23"/>
      <c r="N1" s="23"/>
      <c r="O1" s="23"/>
      <c r="P1" s="23"/>
      <c r="Q1" s="23"/>
      <c r="R1" s="23"/>
      <c r="U1" s="27"/>
      <c r="V1" s="27"/>
    </row>
    <row r="2" spans="1:23" s="25" customFormat="1" ht="16.5" thickBot="1" x14ac:dyDescent="0.3">
      <c r="A2" s="134"/>
      <c r="B2" s="35"/>
      <c r="C2" s="23"/>
      <c r="D2" s="23"/>
      <c r="E2" s="94"/>
      <c r="F2" s="94"/>
      <c r="G2" s="23"/>
      <c r="H2" s="23"/>
      <c r="I2" s="23"/>
      <c r="J2" s="23"/>
      <c r="K2" s="23"/>
      <c r="L2" s="23"/>
      <c r="M2" s="23"/>
      <c r="N2" s="23"/>
      <c r="O2" s="23"/>
      <c r="P2" s="23"/>
      <c r="Q2" s="23"/>
      <c r="R2" s="23"/>
      <c r="U2" s="27"/>
      <c r="V2" s="27"/>
    </row>
    <row r="3" spans="1:23" ht="16.5" thickBot="1" x14ac:dyDescent="0.3">
      <c r="A3" s="36" t="s">
        <v>72</v>
      </c>
      <c r="B3" s="135"/>
      <c r="C3" s="135"/>
      <c r="D3" s="129" t="s">
        <v>98</v>
      </c>
      <c r="E3" s="137"/>
      <c r="F3" s="137"/>
      <c r="G3" s="137"/>
      <c r="H3" s="137"/>
      <c r="I3" s="137"/>
      <c r="J3" s="137"/>
      <c r="K3" s="137"/>
      <c r="L3" s="138"/>
      <c r="M3" s="129" t="s">
        <v>82</v>
      </c>
      <c r="N3" s="132"/>
      <c r="O3" s="132"/>
      <c r="P3" s="132"/>
      <c r="Q3" s="132"/>
      <c r="R3" s="131"/>
      <c r="S3" s="129" t="s">
        <v>127</v>
      </c>
      <c r="T3" s="130"/>
      <c r="U3" s="130"/>
      <c r="V3" s="130"/>
      <c r="W3" s="131"/>
    </row>
    <row r="4" spans="1:23" ht="16.5" thickBot="1" x14ac:dyDescent="0.3">
      <c r="A4" s="37"/>
      <c r="B4" s="136" t="s">
        <v>26</v>
      </c>
      <c r="C4" s="136"/>
      <c r="D4" s="95"/>
      <c r="E4" s="139" t="s">
        <v>122</v>
      </c>
      <c r="F4" s="140"/>
      <c r="G4" s="140"/>
      <c r="H4" s="140"/>
      <c r="I4" s="140"/>
      <c r="J4" s="140"/>
      <c r="K4" s="140"/>
      <c r="L4" s="141"/>
      <c r="M4" s="72"/>
      <c r="N4" s="105" t="s">
        <v>112</v>
      </c>
      <c r="O4" s="106"/>
      <c r="P4" s="106"/>
      <c r="Q4" s="106"/>
      <c r="R4" s="118"/>
      <c r="S4" s="129" t="s">
        <v>128</v>
      </c>
      <c r="T4" s="130"/>
      <c r="U4" s="130"/>
      <c r="V4" s="130"/>
      <c r="W4" s="131"/>
    </row>
    <row r="5" spans="1:23" x14ac:dyDescent="0.25">
      <c r="A5" s="38" t="s">
        <v>36</v>
      </c>
      <c r="B5" s="39">
        <v>1</v>
      </c>
      <c r="C5" s="40">
        <v>2</v>
      </c>
      <c r="D5" s="41">
        <v>3</v>
      </c>
      <c r="E5" s="96" t="s">
        <v>99</v>
      </c>
      <c r="F5" s="97" t="s">
        <v>100</v>
      </c>
      <c r="G5" s="97" t="s">
        <v>101</v>
      </c>
      <c r="H5" s="97" t="s">
        <v>102</v>
      </c>
      <c r="I5" s="96" t="s">
        <v>103</v>
      </c>
      <c r="J5" s="98" t="s">
        <v>104</v>
      </c>
      <c r="K5" s="97" t="s">
        <v>105</v>
      </c>
      <c r="L5" s="112" t="s">
        <v>106</v>
      </c>
      <c r="M5" s="111" t="s">
        <v>113</v>
      </c>
      <c r="N5" s="113" t="s">
        <v>114</v>
      </c>
      <c r="O5" s="113" t="s">
        <v>115</v>
      </c>
      <c r="P5" s="113" t="s">
        <v>116</v>
      </c>
      <c r="Q5" s="115" t="s">
        <v>117</v>
      </c>
      <c r="R5" s="114" t="s">
        <v>118</v>
      </c>
      <c r="S5" s="75" t="s">
        <v>129</v>
      </c>
      <c r="T5" s="75" t="s">
        <v>130</v>
      </c>
      <c r="U5" s="75" t="s">
        <v>141</v>
      </c>
      <c r="V5" s="113" t="s">
        <v>142</v>
      </c>
      <c r="W5" s="113" t="s">
        <v>143</v>
      </c>
    </row>
    <row r="6" spans="1:23" s="62" customFormat="1" ht="126" x14ac:dyDescent="0.25">
      <c r="A6" s="60"/>
      <c r="B6" s="61" t="s">
        <v>138</v>
      </c>
      <c r="C6" s="61" t="s">
        <v>27</v>
      </c>
      <c r="D6" s="73" t="s">
        <v>147</v>
      </c>
      <c r="E6" s="55" t="s">
        <v>123</v>
      </c>
      <c r="F6" s="55" t="s">
        <v>107</v>
      </c>
      <c r="G6" s="74" t="s">
        <v>108</v>
      </c>
      <c r="H6" s="55" t="s">
        <v>109</v>
      </c>
      <c r="I6" s="55" t="s">
        <v>110</v>
      </c>
      <c r="J6" s="55" t="s">
        <v>124</v>
      </c>
      <c r="K6" s="55" t="s">
        <v>125</v>
      </c>
      <c r="L6" s="55" t="s">
        <v>111</v>
      </c>
      <c r="M6" s="76" t="s">
        <v>139</v>
      </c>
      <c r="N6" s="73" t="s">
        <v>140</v>
      </c>
      <c r="O6" s="76" t="s">
        <v>119</v>
      </c>
      <c r="P6" s="100" t="s">
        <v>120</v>
      </c>
      <c r="Q6" s="76" t="s">
        <v>121</v>
      </c>
      <c r="R6" s="76" t="s">
        <v>152</v>
      </c>
      <c r="S6" s="101" t="s">
        <v>144</v>
      </c>
      <c r="T6" s="101" t="s">
        <v>148</v>
      </c>
      <c r="U6" s="76" t="s">
        <v>149</v>
      </c>
      <c r="V6" s="61" t="s">
        <v>150</v>
      </c>
      <c r="W6" s="122" t="s">
        <v>151</v>
      </c>
    </row>
    <row r="7" spans="1:23" x14ac:dyDescent="0.25">
      <c r="A7" s="33"/>
      <c r="B7" s="28"/>
      <c r="C7" s="28"/>
      <c r="D7" s="99"/>
      <c r="E7" s="28"/>
      <c r="F7" s="28"/>
      <c r="G7" s="99"/>
      <c r="H7" s="28"/>
      <c r="I7" s="99"/>
      <c r="J7" s="28"/>
      <c r="K7" s="28"/>
      <c r="L7" s="28"/>
      <c r="M7" s="28"/>
      <c r="N7" s="99"/>
      <c r="O7" s="50"/>
      <c r="P7" s="28"/>
      <c r="Q7" s="28"/>
      <c r="R7" s="28"/>
      <c r="S7" s="28"/>
      <c r="T7" s="28"/>
      <c r="U7" s="28"/>
      <c r="V7" s="28"/>
      <c r="W7" s="28"/>
    </row>
    <row r="8" spans="1:23" x14ac:dyDescent="0.25">
      <c r="A8" s="34" t="s">
        <v>12</v>
      </c>
      <c r="B8" s="24"/>
      <c r="D8" s="77"/>
      <c r="E8" s="77"/>
      <c r="F8" s="77"/>
      <c r="G8" s="77"/>
      <c r="H8" s="77"/>
      <c r="I8" s="77"/>
      <c r="J8" s="77"/>
      <c r="K8" s="77"/>
      <c r="L8" s="77"/>
      <c r="M8" s="77"/>
      <c r="N8" s="77" t="b">
        <f>(IF(M8="Yes","",IF(M8="No","N/A")))</f>
        <v>0</v>
      </c>
      <c r="O8" s="77" t="b">
        <f>(IF(M8="Yes","",IF(M8="No","N/A")))</f>
        <v>0</v>
      </c>
      <c r="P8" s="77" t="b">
        <f>(IF(M8="Yes","",IF(M8="No","N/A")))</f>
        <v>0</v>
      </c>
      <c r="Q8" s="77" t="b">
        <f>(IF(M8="Yes","",IF(M8="No","N/A")))</f>
        <v>0</v>
      </c>
      <c r="R8" s="77" t="b">
        <f>(IF(M8="Yes","",IF(M8="No","N/A")))</f>
        <v>0</v>
      </c>
      <c r="S8" s="77"/>
      <c r="T8" s="116" t="b">
        <f>(IF(S8="Yes","",IF(S8="No","N/A")))</f>
        <v>0</v>
      </c>
      <c r="U8" s="77" t="b">
        <f>(IF(S8="Yes","",IF(S8="No","N/A")))</f>
        <v>0</v>
      </c>
      <c r="V8" s="77" t="b">
        <f>(IF(S8="Yes","",IF(S8="No","N/A")))</f>
        <v>0</v>
      </c>
      <c r="W8" s="77" t="b">
        <f>(IF(S8="Yes","",IF(S8="No","N/A")))</f>
        <v>0</v>
      </c>
    </row>
    <row r="9" spans="1:23" x14ac:dyDescent="0.25">
      <c r="A9" s="34" t="s">
        <v>13</v>
      </c>
      <c r="B9" s="24"/>
      <c r="D9" s="77"/>
      <c r="E9" s="77"/>
      <c r="F9" s="77"/>
      <c r="G9" s="77"/>
      <c r="H9" s="77"/>
      <c r="I9" s="77"/>
      <c r="J9" s="77"/>
      <c r="K9" s="77"/>
      <c r="L9" s="77"/>
      <c r="M9" s="77"/>
      <c r="N9" s="77" t="b">
        <f t="shared" ref="N9:N17" si="0">(IF(M9="Yes","",IF(M9="No","N/A")))</f>
        <v>0</v>
      </c>
      <c r="O9" s="77" t="b">
        <f t="shared" ref="O9:O17" si="1">(IF(M9="Yes","",IF(M9="No","N/A")))</f>
        <v>0</v>
      </c>
      <c r="P9" s="77" t="b">
        <f t="shared" ref="P9:P17" si="2">(IF(M9="Yes","",IF(M9="No","N/A")))</f>
        <v>0</v>
      </c>
      <c r="Q9" s="77" t="b">
        <f t="shared" ref="Q9:Q17" si="3">(IF(M9="Yes","",IF(M9="No","N/A")))</f>
        <v>0</v>
      </c>
      <c r="R9" s="77" t="b">
        <f t="shared" ref="R9:R17" si="4">(IF(M9="Yes","",IF(M9="No","N/A")))</f>
        <v>0</v>
      </c>
      <c r="S9" s="77"/>
      <c r="T9" s="116" t="b">
        <f t="shared" ref="T9:T17" si="5">(IF(S9="Yes","",IF(S9="No","N/A")))</f>
        <v>0</v>
      </c>
      <c r="U9" s="77" t="b">
        <f t="shared" ref="U9:U17" si="6">(IF(S9="Yes","",IF(S9="No","N/A")))</f>
        <v>0</v>
      </c>
      <c r="V9" s="77" t="b">
        <f t="shared" ref="V9:V17" si="7">(IF(S9="Yes","",IF(S9="No","N/A")))</f>
        <v>0</v>
      </c>
      <c r="W9" s="77" t="b">
        <f t="shared" ref="W9:W17" si="8">(IF(S9="Yes","",IF(S9="No","N/A")))</f>
        <v>0</v>
      </c>
    </row>
    <row r="10" spans="1:23" x14ac:dyDescent="0.25">
      <c r="A10" s="34" t="s">
        <v>14</v>
      </c>
      <c r="B10" s="24"/>
      <c r="D10" s="77"/>
      <c r="E10" s="77"/>
      <c r="F10" s="77"/>
      <c r="G10" s="77"/>
      <c r="H10" s="77"/>
      <c r="I10" s="77"/>
      <c r="J10" s="77"/>
      <c r="K10" s="77"/>
      <c r="L10" s="77"/>
      <c r="M10" s="77"/>
      <c r="N10" s="77" t="b">
        <f t="shared" si="0"/>
        <v>0</v>
      </c>
      <c r="O10" s="77" t="b">
        <f t="shared" si="1"/>
        <v>0</v>
      </c>
      <c r="P10" s="77" t="b">
        <f t="shared" si="2"/>
        <v>0</v>
      </c>
      <c r="Q10" s="77" t="b">
        <f t="shared" si="3"/>
        <v>0</v>
      </c>
      <c r="R10" s="77" t="b">
        <f t="shared" si="4"/>
        <v>0</v>
      </c>
      <c r="S10" s="77"/>
      <c r="T10" s="116" t="b">
        <f t="shared" si="5"/>
        <v>0</v>
      </c>
      <c r="U10" s="77" t="b">
        <f t="shared" si="6"/>
        <v>0</v>
      </c>
      <c r="V10" s="77" t="b">
        <f t="shared" si="7"/>
        <v>0</v>
      </c>
      <c r="W10" s="77" t="b">
        <f t="shared" si="8"/>
        <v>0</v>
      </c>
    </row>
    <row r="11" spans="1:23" x14ac:dyDescent="0.25">
      <c r="A11" s="34" t="s">
        <v>15</v>
      </c>
      <c r="B11" s="24"/>
      <c r="D11" s="77"/>
      <c r="E11" s="77"/>
      <c r="F11" s="77"/>
      <c r="G11" s="77"/>
      <c r="H11" s="77"/>
      <c r="I11" s="77"/>
      <c r="J11" s="77"/>
      <c r="K11" s="77"/>
      <c r="L11" s="77"/>
      <c r="M11" s="77"/>
      <c r="N11" s="77" t="b">
        <f t="shared" si="0"/>
        <v>0</v>
      </c>
      <c r="O11" s="77" t="b">
        <f t="shared" si="1"/>
        <v>0</v>
      </c>
      <c r="P11" s="77" t="b">
        <f t="shared" si="2"/>
        <v>0</v>
      </c>
      <c r="Q11" s="77" t="b">
        <f t="shared" si="3"/>
        <v>0</v>
      </c>
      <c r="R11" s="77" t="b">
        <f t="shared" si="4"/>
        <v>0</v>
      </c>
      <c r="S11" s="77"/>
      <c r="T11" s="116" t="b">
        <f t="shared" si="5"/>
        <v>0</v>
      </c>
      <c r="U11" s="77" t="b">
        <f t="shared" si="6"/>
        <v>0</v>
      </c>
      <c r="V11" s="77" t="b">
        <f t="shared" si="7"/>
        <v>0</v>
      </c>
      <c r="W11" s="77" t="b">
        <f t="shared" si="8"/>
        <v>0</v>
      </c>
    </row>
    <row r="12" spans="1:23" x14ac:dyDescent="0.25">
      <c r="A12" s="34" t="s">
        <v>16</v>
      </c>
      <c r="B12" s="24"/>
      <c r="D12" s="77"/>
      <c r="E12" s="77"/>
      <c r="F12" s="77"/>
      <c r="G12" s="77"/>
      <c r="H12" s="77"/>
      <c r="I12" s="77"/>
      <c r="J12" s="77"/>
      <c r="K12" s="77"/>
      <c r="L12" s="77"/>
      <c r="M12" s="77"/>
      <c r="N12" s="77" t="b">
        <f t="shared" si="0"/>
        <v>0</v>
      </c>
      <c r="O12" s="77" t="b">
        <f t="shared" si="1"/>
        <v>0</v>
      </c>
      <c r="P12" s="77" t="b">
        <f t="shared" si="2"/>
        <v>0</v>
      </c>
      <c r="Q12" s="77" t="b">
        <f t="shared" si="3"/>
        <v>0</v>
      </c>
      <c r="R12" s="77" t="b">
        <f t="shared" si="4"/>
        <v>0</v>
      </c>
      <c r="S12" s="77"/>
      <c r="T12" s="116" t="b">
        <f t="shared" si="5"/>
        <v>0</v>
      </c>
      <c r="U12" s="77" t="b">
        <f t="shared" si="6"/>
        <v>0</v>
      </c>
      <c r="V12" s="77" t="b">
        <f t="shared" si="7"/>
        <v>0</v>
      </c>
      <c r="W12" s="77" t="b">
        <f t="shared" si="8"/>
        <v>0</v>
      </c>
    </row>
    <row r="13" spans="1:23" x14ac:dyDescent="0.25">
      <c r="A13" s="34" t="s">
        <v>17</v>
      </c>
      <c r="B13" s="24"/>
      <c r="D13" s="77"/>
      <c r="E13" s="77"/>
      <c r="F13" s="77"/>
      <c r="G13" s="77"/>
      <c r="H13" s="77"/>
      <c r="I13" s="77"/>
      <c r="J13" s="77"/>
      <c r="K13" s="77"/>
      <c r="L13" s="77"/>
      <c r="M13" s="77"/>
      <c r="N13" s="77" t="b">
        <f t="shared" si="0"/>
        <v>0</v>
      </c>
      <c r="O13" s="77" t="b">
        <f t="shared" si="1"/>
        <v>0</v>
      </c>
      <c r="P13" s="77" t="b">
        <f t="shared" si="2"/>
        <v>0</v>
      </c>
      <c r="Q13" s="77" t="b">
        <f t="shared" si="3"/>
        <v>0</v>
      </c>
      <c r="R13" s="77" t="b">
        <f t="shared" si="4"/>
        <v>0</v>
      </c>
      <c r="S13" s="77"/>
      <c r="T13" s="116" t="b">
        <f t="shared" si="5"/>
        <v>0</v>
      </c>
      <c r="U13" s="77" t="b">
        <f t="shared" si="6"/>
        <v>0</v>
      </c>
      <c r="V13" s="77" t="b">
        <f t="shared" si="7"/>
        <v>0</v>
      </c>
      <c r="W13" s="77" t="b">
        <f t="shared" si="8"/>
        <v>0</v>
      </c>
    </row>
    <row r="14" spans="1:23" x14ac:dyDescent="0.25">
      <c r="A14" s="34" t="s">
        <v>18</v>
      </c>
      <c r="B14" s="24"/>
      <c r="D14" s="77"/>
      <c r="E14" s="77"/>
      <c r="F14" s="77"/>
      <c r="G14" s="77"/>
      <c r="H14" s="77"/>
      <c r="I14" s="77"/>
      <c r="J14" s="77"/>
      <c r="K14" s="77"/>
      <c r="L14" s="77"/>
      <c r="M14" s="77"/>
      <c r="N14" s="77" t="b">
        <f t="shared" si="0"/>
        <v>0</v>
      </c>
      <c r="O14" s="77" t="b">
        <f t="shared" si="1"/>
        <v>0</v>
      </c>
      <c r="P14" s="77" t="b">
        <f t="shared" si="2"/>
        <v>0</v>
      </c>
      <c r="Q14" s="77" t="b">
        <f t="shared" si="3"/>
        <v>0</v>
      </c>
      <c r="R14" s="77" t="b">
        <f t="shared" si="4"/>
        <v>0</v>
      </c>
      <c r="S14" s="77"/>
      <c r="T14" s="116" t="b">
        <f t="shared" si="5"/>
        <v>0</v>
      </c>
      <c r="U14" s="77" t="b">
        <f t="shared" si="6"/>
        <v>0</v>
      </c>
      <c r="V14" s="77" t="b">
        <f t="shared" si="7"/>
        <v>0</v>
      </c>
      <c r="W14" s="77" t="b">
        <f t="shared" si="8"/>
        <v>0</v>
      </c>
    </row>
    <row r="15" spans="1:23" x14ac:dyDescent="0.25">
      <c r="A15" s="34" t="s">
        <v>19</v>
      </c>
      <c r="B15" s="24"/>
      <c r="D15" s="77"/>
      <c r="E15" s="77"/>
      <c r="F15" s="77"/>
      <c r="G15" s="77"/>
      <c r="H15" s="77"/>
      <c r="I15" s="77"/>
      <c r="J15" s="77"/>
      <c r="K15" s="77"/>
      <c r="L15" s="77"/>
      <c r="M15" s="77"/>
      <c r="N15" s="77" t="b">
        <f t="shared" si="0"/>
        <v>0</v>
      </c>
      <c r="O15" s="77" t="b">
        <f t="shared" si="1"/>
        <v>0</v>
      </c>
      <c r="P15" s="77" t="b">
        <f t="shared" si="2"/>
        <v>0</v>
      </c>
      <c r="Q15" s="77" t="b">
        <f t="shared" si="3"/>
        <v>0</v>
      </c>
      <c r="R15" s="77" t="b">
        <f t="shared" si="4"/>
        <v>0</v>
      </c>
      <c r="S15" s="77"/>
      <c r="T15" s="116" t="b">
        <f t="shared" si="5"/>
        <v>0</v>
      </c>
      <c r="U15" s="77" t="b">
        <f t="shared" si="6"/>
        <v>0</v>
      </c>
      <c r="V15" s="77" t="b">
        <f t="shared" si="7"/>
        <v>0</v>
      </c>
      <c r="W15" s="77" t="b">
        <f t="shared" si="8"/>
        <v>0</v>
      </c>
    </row>
    <row r="16" spans="1:23" x14ac:dyDescent="0.25">
      <c r="A16" s="34" t="s">
        <v>20</v>
      </c>
      <c r="B16" s="24"/>
      <c r="D16" s="77"/>
      <c r="E16" s="77"/>
      <c r="F16" s="77"/>
      <c r="G16" s="77"/>
      <c r="H16" s="77"/>
      <c r="I16" s="77"/>
      <c r="J16" s="77"/>
      <c r="K16" s="77"/>
      <c r="L16" s="77"/>
      <c r="M16" s="77"/>
      <c r="N16" s="77" t="b">
        <f t="shared" si="0"/>
        <v>0</v>
      </c>
      <c r="O16" s="77" t="b">
        <f t="shared" si="1"/>
        <v>0</v>
      </c>
      <c r="P16" s="77" t="b">
        <f t="shared" si="2"/>
        <v>0</v>
      </c>
      <c r="Q16" s="77" t="b">
        <f t="shared" si="3"/>
        <v>0</v>
      </c>
      <c r="R16" s="77" t="b">
        <f t="shared" si="4"/>
        <v>0</v>
      </c>
      <c r="S16" s="77"/>
      <c r="T16" s="116" t="b">
        <f t="shared" si="5"/>
        <v>0</v>
      </c>
      <c r="U16" s="77" t="b">
        <f t="shared" si="6"/>
        <v>0</v>
      </c>
      <c r="V16" s="77" t="b">
        <f t="shared" si="7"/>
        <v>0</v>
      </c>
      <c r="W16" s="77" t="b">
        <f t="shared" si="8"/>
        <v>0</v>
      </c>
    </row>
    <row r="17" spans="1:23" ht="94.5" x14ac:dyDescent="0.25">
      <c r="A17" s="22" t="s">
        <v>50</v>
      </c>
      <c r="B17" s="24"/>
      <c r="D17" s="77"/>
      <c r="E17" s="77"/>
      <c r="F17" s="77"/>
      <c r="G17" s="77"/>
      <c r="H17" s="77"/>
      <c r="I17" s="77"/>
      <c r="J17" s="77"/>
      <c r="K17" s="77"/>
      <c r="L17" s="77"/>
      <c r="M17" s="77"/>
      <c r="N17" s="77" t="b">
        <f t="shared" si="0"/>
        <v>0</v>
      </c>
      <c r="O17" s="77" t="b">
        <f t="shared" si="1"/>
        <v>0</v>
      </c>
      <c r="P17" s="77" t="b">
        <f t="shared" si="2"/>
        <v>0</v>
      </c>
      <c r="Q17" s="77" t="b">
        <f t="shared" si="3"/>
        <v>0</v>
      </c>
      <c r="R17" s="77" t="b">
        <f t="shared" si="4"/>
        <v>0</v>
      </c>
      <c r="S17" s="117"/>
      <c r="T17" s="116" t="b">
        <f t="shared" si="5"/>
        <v>0</v>
      </c>
      <c r="U17" s="77" t="b">
        <f t="shared" si="6"/>
        <v>0</v>
      </c>
      <c r="V17" s="77" t="b">
        <f t="shared" si="7"/>
        <v>0</v>
      </c>
      <c r="W17" s="77" t="b">
        <f t="shared" si="8"/>
        <v>0</v>
      </c>
    </row>
    <row r="18" spans="1:23" s="24" customFormat="1" x14ac:dyDescent="0.25">
      <c r="A18" s="42"/>
      <c r="M18" s="102"/>
      <c r="O18" s="49"/>
      <c r="U18" s="102"/>
      <c r="V18" s="102"/>
    </row>
    <row r="19" spans="1:23" s="54" customFormat="1" x14ac:dyDescent="0.25">
      <c r="A19" s="43" t="s">
        <v>21</v>
      </c>
      <c r="B19" s="53"/>
      <c r="C19" s="53"/>
      <c r="D19" s="63">
        <f t="shared" ref="D19:L19" si="9">COUNTIF(D8:D17,"Yes")</f>
        <v>0</v>
      </c>
      <c r="E19" s="92">
        <f t="shared" si="9"/>
        <v>0</v>
      </c>
      <c r="F19" s="92">
        <f t="shared" si="9"/>
        <v>0</v>
      </c>
      <c r="G19" s="63">
        <f t="shared" si="9"/>
        <v>0</v>
      </c>
      <c r="H19" s="63">
        <f t="shared" si="9"/>
        <v>0</v>
      </c>
      <c r="I19" s="63">
        <f t="shared" si="9"/>
        <v>0</v>
      </c>
      <c r="J19" s="63">
        <f t="shared" si="9"/>
        <v>0</v>
      </c>
      <c r="K19" s="63">
        <f t="shared" si="9"/>
        <v>0</v>
      </c>
      <c r="L19" s="63">
        <f t="shared" si="9"/>
        <v>0</v>
      </c>
      <c r="M19" s="63">
        <f t="shared" ref="M19" si="10">COUNTIF(M8:M17,"Yes")</f>
        <v>0</v>
      </c>
      <c r="N19" s="63">
        <f t="shared" ref="N19:Q19" si="11">COUNTIF(N8:N17,"Yes")</f>
        <v>0</v>
      </c>
      <c r="O19" s="64">
        <f t="shared" si="11"/>
        <v>0</v>
      </c>
      <c r="P19" s="63">
        <f t="shared" si="11"/>
        <v>0</v>
      </c>
      <c r="Q19" s="63">
        <f t="shared" si="11"/>
        <v>0</v>
      </c>
      <c r="R19" s="63">
        <f>COUNTIF(R8:R17,"Yes")</f>
        <v>0</v>
      </c>
      <c r="S19" s="53"/>
      <c r="T19" s="53"/>
      <c r="U19" s="92">
        <f>COUNTIF(U8:U17,"Yes")</f>
        <v>0</v>
      </c>
      <c r="V19" s="92">
        <f>COUNTIF(V8:V17,"Yes")</f>
        <v>0</v>
      </c>
      <c r="W19" s="92">
        <f>COUNTIF(W8:W17,"Yes")</f>
        <v>0</v>
      </c>
    </row>
    <row r="20" spans="1:23" s="26" customFormat="1" x14ac:dyDescent="0.25">
      <c r="A20" s="45" t="s">
        <v>22</v>
      </c>
      <c r="B20" s="44"/>
      <c r="C20" s="44"/>
      <c r="D20" s="65" t="str">
        <f>IF(ISERROR(D19/D23),"%",D19/D23*100)</f>
        <v>%</v>
      </c>
      <c r="E20" s="66" t="str">
        <f>IF(ISERROR(E19/E23),"%",E19/E23*100)</f>
        <v>%</v>
      </c>
      <c r="F20" s="66" t="str">
        <f>IF(ISERROR(F19/F23),"%",F19/F23*100)</f>
        <v>%</v>
      </c>
      <c r="G20" s="65" t="str">
        <f t="shared" ref="G20:L20" si="12">IF(ISERROR(G19/G23),"%",G19/G23*100)</f>
        <v>%</v>
      </c>
      <c r="H20" s="65" t="str">
        <f t="shared" si="12"/>
        <v>%</v>
      </c>
      <c r="I20" s="65" t="str">
        <f t="shared" si="12"/>
        <v>%</v>
      </c>
      <c r="J20" s="65" t="str">
        <f t="shared" si="12"/>
        <v>%</v>
      </c>
      <c r="K20" s="65" t="str">
        <f t="shared" si="12"/>
        <v>%</v>
      </c>
      <c r="L20" s="65" t="str">
        <f t="shared" si="12"/>
        <v>%</v>
      </c>
      <c r="M20" s="65" t="str">
        <f t="shared" ref="M20" si="13">IF(ISERROR(M19/M23),"%",M19/M23*100)</f>
        <v>%</v>
      </c>
      <c r="N20" s="65" t="str">
        <f t="shared" ref="N20:R20" si="14">IF(ISERROR(N19/N23),"%",N19/N23*100)</f>
        <v>%</v>
      </c>
      <c r="O20" s="67" t="str">
        <f t="shared" si="14"/>
        <v>%</v>
      </c>
      <c r="P20" s="65" t="str">
        <f t="shared" si="14"/>
        <v>%</v>
      </c>
      <c r="Q20" s="65" t="str">
        <f t="shared" si="14"/>
        <v>%</v>
      </c>
      <c r="R20" s="65" t="str">
        <f t="shared" si="14"/>
        <v>%</v>
      </c>
      <c r="S20" s="44"/>
      <c r="T20" s="44"/>
      <c r="U20" s="66" t="str">
        <f>IF(ISERROR(U19/U23),"%",U19/U23*100)</f>
        <v>%</v>
      </c>
      <c r="V20" s="66" t="str">
        <f>IF(ISERROR(V19/V23),"%",V19/V23*100)</f>
        <v>%</v>
      </c>
      <c r="W20" s="66" t="str">
        <f>IF(ISERROR(W19/W23),"%",W19/W23*100)</f>
        <v>%</v>
      </c>
    </row>
    <row r="21" spans="1:23" s="54" customFormat="1" x14ac:dyDescent="0.25">
      <c r="A21" s="43" t="s">
        <v>23</v>
      </c>
      <c r="B21" s="53"/>
      <c r="C21" s="53"/>
      <c r="D21" s="63">
        <f t="shared" ref="D21:L21" si="15">COUNTIF(D8:D17,"No")</f>
        <v>0</v>
      </c>
      <c r="E21" s="92">
        <f t="shared" si="15"/>
        <v>0</v>
      </c>
      <c r="F21" s="92">
        <f t="shared" si="15"/>
        <v>0</v>
      </c>
      <c r="G21" s="63">
        <f t="shared" si="15"/>
        <v>0</v>
      </c>
      <c r="H21" s="63">
        <f t="shared" si="15"/>
        <v>0</v>
      </c>
      <c r="I21" s="63">
        <f t="shared" si="15"/>
        <v>0</v>
      </c>
      <c r="J21" s="63">
        <f t="shared" si="15"/>
        <v>0</v>
      </c>
      <c r="K21" s="63">
        <f t="shared" si="15"/>
        <v>0</v>
      </c>
      <c r="L21" s="63">
        <f t="shared" si="15"/>
        <v>0</v>
      </c>
      <c r="M21" s="63">
        <f t="shared" ref="M21" si="16">COUNTIF(M8:M17,"No")</f>
        <v>0</v>
      </c>
      <c r="N21" s="63">
        <f t="shared" ref="N21:Q21" si="17">COUNTIF(N8:N17,"No")</f>
        <v>0</v>
      </c>
      <c r="O21" s="64">
        <f t="shared" si="17"/>
        <v>0</v>
      </c>
      <c r="P21" s="63">
        <f t="shared" si="17"/>
        <v>0</v>
      </c>
      <c r="Q21" s="63">
        <f t="shared" si="17"/>
        <v>0</v>
      </c>
      <c r="R21" s="63">
        <f>COUNTIF(R8:R17,"No")</f>
        <v>0</v>
      </c>
      <c r="S21" s="53"/>
      <c r="T21" s="53"/>
      <c r="U21" s="92">
        <f>COUNTIF(U8:U17,"No")</f>
        <v>0</v>
      </c>
      <c r="V21" s="92">
        <f>COUNTIF(V8:V17,"No")</f>
        <v>0</v>
      </c>
      <c r="W21" s="92">
        <f>COUNTIF(W8:W17,"No")</f>
        <v>0</v>
      </c>
    </row>
    <row r="22" spans="1:23" s="26" customFormat="1" x14ac:dyDescent="0.25">
      <c r="A22" s="45" t="s">
        <v>24</v>
      </c>
      <c r="B22" s="44"/>
      <c r="C22" s="44"/>
      <c r="D22" s="65" t="str">
        <f>IF(ISERROR(D21/D23),"%",D21/D23*100)</f>
        <v>%</v>
      </c>
      <c r="E22" s="66" t="str">
        <f>IF(ISERROR(E21/E23),"%",E21/E23*100)</f>
        <v>%</v>
      </c>
      <c r="F22" s="66" t="str">
        <f>IF(ISERROR(F21/F23),"%",F21/F23*100)</f>
        <v>%</v>
      </c>
      <c r="G22" s="65" t="str">
        <f t="shared" ref="G22:L22" si="18">IF(ISERROR(G21/G23),"%",G21/G23*100)</f>
        <v>%</v>
      </c>
      <c r="H22" s="65" t="str">
        <f t="shared" si="18"/>
        <v>%</v>
      </c>
      <c r="I22" s="65" t="str">
        <f t="shared" si="18"/>
        <v>%</v>
      </c>
      <c r="J22" s="65" t="str">
        <f t="shared" si="18"/>
        <v>%</v>
      </c>
      <c r="K22" s="65" t="str">
        <f t="shared" si="18"/>
        <v>%</v>
      </c>
      <c r="L22" s="65" t="str">
        <f t="shared" si="18"/>
        <v>%</v>
      </c>
      <c r="M22" s="65" t="str">
        <f t="shared" ref="M22" si="19">IF(ISERROR(M21/M23),"%",M21/M23*100)</f>
        <v>%</v>
      </c>
      <c r="N22" s="65" t="str">
        <f t="shared" ref="N22:R22" si="20">IF(ISERROR(N21/N23),"%",N21/N23*100)</f>
        <v>%</v>
      </c>
      <c r="O22" s="67" t="str">
        <f t="shared" si="20"/>
        <v>%</v>
      </c>
      <c r="P22" s="65" t="str">
        <f t="shared" si="20"/>
        <v>%</v>
      </c>
      <c r="Q22" s="65" t="str">
        <f t="shared" si="20"/>
        <v>%</v>
      </c>
      <c r="R22" s="65" t="str">
        <f t="shared" si="20"/>
        <v>%</v>
      </c>
      <c r="S22" s="44"/>
      <c r="T22" s="44"/>
      <c r="U22" s="66" t="str">
        <f>IF(ISERROR(U21/U23),"%",U21/U23*100)</f>
        <v>%</v>
      </c>
      <c r="V22" s="66" t="str">
        <f>IF(ISERROR(V21/V23),"%",V21/V23*100)</f>
        <v>%</v>
      </c>
      <c r="W22" s="66" t="str">
        <f>IF(ISERROR(W21/W23),"%",W21/W23*100)</f>
        <v>%</v>
      </c>
    </row>
    <row r="23" spans="1:23" s="54" customFormat="1" x14ac:dyDescent="0.25">
      <c r="A23" s="43" t="s">
        <v>25</v>
      </c>
      <c r="B23" s="53"/>
      <c r="C23" s="53"/>
      <c r="D23" s="63">
        <f>SUM(D19+D21)</f>
        <v>0</v>
      </c>
      <c r="E23" s="92">
        <f>SUM(E19+E21)</f>
        <v>0</v>
      </c>
      <c r="F23" s="92">
        <f>SUM(F19+F21)</f>
        <v>0</v>
      </c>
      <c r="G23" s="63">
        <f t="shared" ref="G23:L23" si="21">SUM(G19+G21)</f>
        <v>0</v>
      </c>
      <c r="H23" s="63">
        <f t="shared" si="21"/>
        <v>0</v>
      </c>
      <c r="I23" s="63">
        <f t="shared" si="21"/>
        <v>0</v>
      </c>
      <c r="J23" s="63">
        <f t="shared" si="21"/>
        <v>0</v>
      </c>
      <c r="K23" s="63">
        <f t="shared" si="21"/>
        <v>0</v>
      </c>
      <c r="L23" s="63">
        <f t="shared" si="21"/>
        <v>0</v>
      </c>
      <c r="M23" s="63">
        <f t="shared" ref="M23" si="22">SUM(M19+M21)</f>
        <v>0</v>
      </c>
      <c r="N23" s="63">
        <f t="shared" ref="N23:R23" si="23">SUM(N19+N21)</f>
        <v>0</v>
      </c>
      <c r="O23" s="64">
        <f t="shared" si="23"/>
        <v>0</v>
      </c>
      <c r="P23" s="63">
        <f t="shared" si="23"/>
        <v>0</v>
      </c>
      <c r="Q23" s="63">
        <f t="shared" si="23"/>
        <v>0</v>
      </c>
      <c r="R23" s="63">
        <f t="shared" si="23"/>
        <v>0</v>
      </c>
      <c r="S23" s="53"/>
      <c r="T23" s="53"/>
      <c r="U23" s="92">
        <f>SUM(U19+U21)</f>
        <v>0</v>
      </c>
      <c r="V23" s="92">
        <f>SUM(V19+V21)</f>
        <v>0</v>
      </c>
      <c r="W23" s="92">
        <f>SUM(W19+W21)</f>
        <v>0</v>
      </c>
    </row>
    <row r="24" spans="1:23" s="25" customFormat="1" ht="31.5" x14ac:dyDescent="0.25">
      <c r="A24" s="45" t="s">
        <v>74</v>
      </c>
      <c r="B24" s="44"/>
      <c r="C24" s="44"/>
      <c r="D24" s="68">
        <f>D28</f>
        <v>10</v>
      </c>
      <c r="E24" s="69">
        <f>E28</f>
        <v>10</v>
      </c>
      <c r="F24" s="69">
        <f>F28</f>
        <v>10</v>
      </c>
      <c r="G24" s="68">
        <f t="shared" ref="G24:L24" si="24">G28</f>
        <v>10</v>
      </c>
      <c r="H24" s="68">
        <f t="shared" si="24"/>
        <v>10</v>
      </c>
      <c r="I24" s="68">
        <f t="shared" si="24"/>
        <v>10</v>
      </c>
      <c r="J24" s="68">
        <f t="shared" si="24"/>
        <v>10</v>
      </c>
      <c r="K24" s="68">
        <f t="shared" si="24"/>
        <v>10</v>
      </c>
      <c r="L24" s="68">
        <f t="shared" si="24"/>
        <v>10</v>
      </c>
      <c r="M24" s="68">
        <f t="shared" ref="M24" si="25">M28</f>
        <v>10</v>
      </c>
      <c r="N24" s="68">
        <f t="shared" ref="N24:R24" si="26">N28</f>
        <v>0</v>
      </c>
      <c r="O24" s="70">
        <f t="shared" si="26"/>
        <v>0</v>
      </c>
      <c r="P24" s="68">
        <f t="shared" si="26"/>
        <v>0</v>
      </c>
      <c r="Q24" s="68">
        <f t="shared" si="26"/>
        <v>0</v>
      </c>
      <c r="R24" s="68">
        <f t="shared" si="26"/>
        <v>0</v>
      </c>
      <c r="S24" s="44"/>
      <c r="T24" s="44"/>
      <c r="U24" s="69">
        <f>U28</f>
        <v>0</v>
      </c>
      <c r="V24" s="69">
        <f>V28</f>
        <v>0</v>
      </c>
      <c r="W24" s="69">
        <f>W28</f>
        <v>0</v>
      </c>
    </row>
    <row r="25" spans="1:23" s="25" customFormat="1" x14ac:dyDescent="0.25">
      <c r="A25" s="45" t="s">
        <v>30</v>
      </c>
      <c r="B25" s="44"/>
      <c r="C25" s="44"/>
      <c r="D25" s="68">
        <f t="shared" ref="D25:I25" si="27">COUNTIF(D8:D17,"N/A")</f>
        <v>0</v>
      </c>
      <c r="E25" s="69">
        <f t="shared" si="27"/>
        <v>0</v>
      </c>
      <c r="F25" s="69">
        <f t="shared" si="27"/>
        <v>0</v>
      </c>
      <c r="G25" s="68">
        <f t="shared" si="27"/>
        <v>0</v>
      </c>
      <c r="H25" s="68">
        <f t="shared" si="27"/>
        <v>0</v>
      </c>
      <c r="I25" s="68">
        <f t="shared" si="27"/>
        <v>0</v>
      </c>
      <c r="J25" s="68">
        <f>COUNTIF(J8:J17,"Not applicable")</f>
        <v>0</v>
      </c>
      <c r="K25" s="68">
        <f>COUNTIF(K8:K17,"Not applicable")</f>
        <v>0</v>
      </c>
      <c r="L25" s="68">
        <f>COUNTIF(L8:L17,"Not applicable")</f>
        <v>0</v>
      </c>
      <c r="M25" s="68">
        <f t="shared" ref="M25" si="28">COUNTIF(M8:M17,"N/A")</f>
        <v>0</v>
      </c>
      <c r="N25" s="68">
        <f>COUNTIF(N8:N17,"N/A")</f>
        <v>0</v>
      </c>
      <c r="O25" s="70">
        <f>COUNTIF(O8:O17,"N/A")</f>
        <v>0</v>
      </c>
      <c r="P25" s="68">
        <f>COUNTIF(P8:P17,"N/A")</f>
        <v>0</v>
      </c>
      <c r="Q25" s="68">
        <f>COUNTIF(Q8:Q17,"N/A")</f>
        <v>0</v>
      </c>
      <c r="R25" s="77">
        <f>COUNTIF(R8:R17,"N/A") + COUNTIF(R8:R17,"N/A - not in place for more than 1 year")</f>
        <v>0</v>
      </c>
      <c r="S25" s="44"/>
      <c r="T25" s="44"/>
      <c r="U25" s="69">
        <f>COUNTIF(U8:U17,"N/A") + COUNTIF(U8:U17,"not applicable")</f>
        <v>0</v>
      </c>
      <c r="V25" s="69">
        <f t="shared" ref="V25:W25" si="29">COUNTIF(V8:V17,"N/A") + COUNTIF(V8:V17,"not applicable")</f>
        <v>0</v>
      </c>
      <c r="W25" s="69">
        <f t="shared" si="29"/>
        <v>0</v>
      </c>
    </row>
    <row r="26" spans="1:23" s="54" customFormat="1" ht="31.5" x14ac:dyDescent="0.25">
      <c r="A26" s="43" t="s">
        <v>35</v>
      </c>
      <c r="B26" s="53"/>
      <c r="C26" s="53"/>
      <c r="D26" s="63">
        <f>D19+D21+D24+D25</f>
        <v>10</v>
      </c>
      <c r="E26" s="92">
        <f>E19+E21+E24+E25</f>
        <v>10</v>
      </c>
      <c r="F26" s="92">
        <f>F19+F21+F24+F25</f>
        <v>10</v>
      </c>
      <c r="G26" s="63">
        <f t="shared" ref="G26:L26" si="30">G19+G21+G24+G25</f>
        <v>10</v>
      </c>
      <c r="H26" s="63">
        <f t="shared" si="30"/>
        <v>10</v>
      </c>
      <c r="I26" s="63">
        <f t="shared" si="30"/>
        <v>10</v>
      </c>
      <c r="J26" s="63">
        <f t="shared" si="30"/>
        <v>10</v>
      </c>
      <c r="K26" s="63">
        <f t="shared" si="30"/>
        <v>10</v>
      </c>
      <c r="L26" s="63">
        <f t="shared" si="30"/>
        <v>10</v>
      </c>
      <c r="M26" s="63">
        <f t="shared" ref="M26" si="31">M19+M21+M24+M25</f>
        <v>10</v>
      </c>
      <c r="N26" s="63">
        <f t="shared" ref="N26:R26" si="32">N19+N21+N24+N25</f>
        <v>0</v>
      </c>
      <c r="O26" s="64">
        <f t="shared" si="32"/>
        <v>0</v>
      </c>
      <c r="P26" s="63">
        <f t="shared" si="32"/>
        <v>0</v>
      </c>
      <c r="Q26" s="63">
        <f t="shared" si="32"/>
        <v>0</v>
      </c>
      <c r="R26" s="63">
        <f t="shared" si="32"/>
        <v>0</v>
      </c>
      <c r="S26" s="44"/>
      <c r="T26" s="44"/>
      <c r="U26" s="92">
        <f>U19+U21+U24+U25</f>
        <v>0</v>
      </c>
      <c r="V26" s="92">
        <f>V19+V21+V24+V25</f>
        <v>0</v>
      </c>
      <c r="W26" s="92">
        <f>W19+W21+W24+W25</f>
        <v>0</v>
      </c>
    </row>
    <row r="27" spans="1:23" s="27" customFormat="1" x14ac:dyDescent="0.25">
      <c r="B27" s="46"/>
      <c r="C27" s="46"/>
      <c r="D27" s="69"/>
      <c r="E27" s="69"/>
      <c r="F27" s="69"/>
      <c r="G27" s="69"/>
      <c r="H27" s="69"/>
      <c r="I27" s="69"/>
      <c r="J27" s="69"/>
      <c r="K27" s="69"/>
      <c r="L27" s="69"/>
      <c r="M27" s="69"/>
      <c r="N27" s="69"/>
      <c r="O27" s="69"/>
      <c r="P27" s="69"/>
      <c r="Q27" s="69"/>
      <c r="R27" s="69"/>
      <c r="S27" s="69"/>
      <c r="T27" s="69"/>
      <c r="U27" s="69"/>
      <c r="V27" s="69"/>
      <c r="W27" s="69"/>
    </row>
    <row r="28" spans="1:23" s="155" customFormat="1" x14ac:dyDescent="0.25">
      <c r="A28" s="155" t="s">
        <v>75</v>
      </c>
      <c r="B28" s="156"/>
      <c r="C28" s="156"/>
      <c r="D28" s="157">
        <f t="shared" ref="D28:L28" si="33">COUNTIF(D8:D17,"")</f>
        <v>10</v>
      </c>
      <c r="E28" s="157">
        <f t="shared" si="33"/>
        <v>10</v>
      </c>
      <c r="F28" s="157">
        <f t="shared" si="33"/>
        <v>10</v>
      </c>
      <c r="G28" s="157">
        <f t="shared" si="33"/>
        <v>10</v>
      </c>
      <c r="H28" s="157">
        <f t="shared" si="33"/>
        <v>10</v>
      </c>
      <c r="I28" s="157">
        <f t="shared" si="33"/>
        <v>10</v>
      </c>
      <c r="J28" s="157">
        <f t="shared" si="33"/>
        <v>10</v>
      </c>
      <c r="K28" s="157">
        <f t="shared" si="33"/>
        <v>10</v>
      </c>
      <c r="L28" s="157">
        <f t="shared" si="33"/>
        <v>10</v>
      </c>
      <c r="M28" s="157">
        <f t="shared" ref="M28" si="34">COUNTIF(M8:M17,"")</f>
        <v>10</v>
      </c>
      <c r="N28" s="157">
        <f t="shared" ref="N28:Q28" si="35">COUNTIF(N8:N17,"")</f>
        <v>0</v>
      </c>
      <c r="O28" s="157">
        <f t="shared" si="35"/>
        <v>0</v>
      </c>
      <c r="P28" s="157">
        <f t="shared" si="35"/>
        <v>0</v>
      </c>
      <c r="Q28" s="157">
        <f t="shared" si="35"/>
        <v>0</v>
      </c>
      <c r="R28" s="157">
        <f>COUNTIF(R8:R17,"")</f>
        <v>0</v>
      </c>
      <c r="S28" s="157"/>
      <c r="T28" s="157"/>
      <c r="U28" s="157">
        <f>COUNTIF(U8:U17,"")</f>
        <v>0</v>
      </c>
      <c r="V28" s="157">
        <f>COUNTIF(V8:V17,"")</f>
        <v>0</v>
      </c>
      <c r="W28" s="157">
        <f>COUNTIF(W8:W17,"")</f>
        <v>0</v>
      </c>
    </row>
    <row r="29" spans="1:23" s="159" customFormat="1" x14ac:dyDescent="0.25">
      <c r="A29" s="158" t="s">
        <v>133</v>
      </c>
      <c r="D29" s="159">
        <f>+D24</f>
        <v>10</v>
      </c>
      <c r="E29" s="159">
        <f t="shared" ref="E29:V29" si="36">+E24</f>
        <v>10</v>
      </c>
      <c r="F29" s="159">
        <f t="shared" si="36"/>
        <v>10</v>
      </c>
      <c r="G29" s="159">
        <f t="shared" si="36"/>
        <v>10</v>
      </c>
      <c r="H29" s="159">
        <f t="shared" si="36"/>
        <v>10</v>
      </c>
      <c r="I29" s="159">
        <f t="shared" si="36"/>
        <v>10</v>
      </c>
      <c r="J29" s="159">
        <f t="shared" si="36"/>
        <v>10</v>
      </c>
      <c r="K29" s="159">
        <f t="shared" si="36"/>
        <v>10</v>
      </c>
      <c r="L29" s="159">
        <f t="shared" si="36"/>
        <v>10</v>
      </c>
      <c r="M29" s="159">
        <f t="shared" ref="M29" si="37">+M24</f>
        <v>10</v>
      </c>
      <c r="N29" s="159">
        <f t="shared" si="36"/>
        <v>0</v>
      </c>
      <c r="O29" s="159">
        <f t="shared" si="36"/>
        <v>0</v>
      </c>
      <c r="P29" s="159">
        <f t="shared" si="36"/>
        <v>0</v>
      </c>
      <c r="Q29" s="159">
        <f t="shared" si="36"/>
        <v>0</v>
      </c>
      <c r="R29" s="159">
        <f t="shared" si="36"/>
        <v>0</v>
      </c>
      <c r="U29" s="159">
        <f t="shared" si="36"/>
        <v>0</v>
      </c>
      <c r="V29" s="159">
        <f t="shared" si="36"/>
        <v>0</v>
      </c>
      <c r="W29" s="159">
        <f t="shared" ref="W29" si="38">+W24</f>
        <v>0</v>
      </c>
    </row>
    <row r="30" spans="1:23" s="160" customFormat="1" ht="47.25" x14ac:dyDescent="0.25">
      <c r="A30" s="160" t="s">
        <v>49</v>
      </c>
      <c r="B30" s="156"/>
      <c r="C30" s="156"/>
      <c r="D30" s="161" t="str">
        <f t="shared" ref="D30:I30" si="39">IF(D24=D26,"No data",IF(D25=D26,"N/A",IF(D24+D25=D26,"N/A",D20)))</f>
        <v>No data</v>
      </c>
      <c r="E30" s="161" t="str">
        <f t="shared" si="39"/>
        <v>No data</v>
      </c>
      <c r="F30" s="161" t="str">
        <f t="shared" si="39"/>
        <v>No data</v>
      </c>
      <c r="G30" s="161" t="str">
        <f t="shared" si="39"/>
        <v>No data</v>
      </c>
      <c r="H30" s="161" t="str">
        <f t="shared" si="39"/>
        <v>No data</v>
      </c>
      <c r="I30" s="161" t="str">
        <f t="shared" si="39"/>
        <v>No data</v>
      </c>
      <c r="J30" s="161" t="str">
        <f>IF(J24=J26,"No data",IF(J25=J26,"Not applicable",IF(J24+J25=J26,"Not applicable",J20)))</f>
        <v>No data</v>
      </c>
      <c r="K30" s="161" t="str">
        <f>IF(K24=K26,"No data",IF(K25=K26,"Not applicable",IF(K24+K25=K26,"Not applicable",K20)))</f>
        <v>No data</v>
      </c>
      <c r="L30" s="161" t="str">
        <f>IF(L24=L26,"No data",IF(L25=L26,"Not applicable",IF(L24+L25=L26,"Not applicable",L20)))</f>
        <v>No data</v>
      </c>
      <c r="M30" s="161" t="str">
        <f t="shared" ref="M30" si="40">IF(M24=M26,"No data",IF(M25=M26,"N/A",IF(M24+M25=M26,"N/A",M20)))</f>
        <v>No data</v>
      </c>
      <c r="N30" s="161" t="str">
        <f>IF(N24=N26,"No data",IF(N25=N26,"N/A)",IF(N24+N25=N26,"N/A",N20)))</f>
        <v>No data</v>
      </c>
      <c r="O30" s="161" t="str">
        <f t="shared" ref="O30:Q30" si="41">IF(O24=O26,"No data",IF(O25=O26,"N/A",IF(O24+O25=O26,"N/A",O20)))</f>
        <v>No data</v>
      </c>
      <c r="P30" s="161" t="str">
        <f t="shared" si="41"/>
        <v>No data</v>
      </c>
      <c r="Q30" s="161" t="str">
        <f t="shared" si="41"/>
        <v>No data</v>
      </c>
      <c r="R30" s="161" t="str">
        <f>IF(R24=R26,"No data",IF(R25=R26,"N/A",IF(R25=R26,"N/A - not in place for more than 1 year",IF(R24+R25=R26,"N/A",R20))))</f>
        <v>No data</v>
      </c>
      <c r="S30" s="161"/>
      <c r="T30" s="161"/>
      <c r="U30" s="161" t="str">
        <f>IF(U24=U26,"No data",IF(U25=U26,"N/A",IF(U25=U26,"not applicable",IF(U24+U25=U26,"N/A",U20))))</f>
        <v>No data</v>
      </c>
      <c r="V30" s="161" t="str">
        <f t="shared" ref="V30:W30" si="42">IF(V24=V26,"No data",IF(V25=V26,"N/A",IF(V25=V26,"not applicable",IF(V24+V25=V26,"N/A",V20))))</f>
        <v>No data</v>
      </c>
      <c r="W30" s="161" t="str">
        <f t="shared" si="42"/>
        <v>No data</v>
      </c>
    </row>
    <row r="31" spans="1:23" x14ac:dyDescent="0.25">
      <c r="A31" s="47"/>
      <c r="O31" s="21"/>
    </row>
    <row r="32" spans="1:23" x14ac:dyDescent="0.25">
      <c r="A32" s="47"/>
      <c r="M32" s="46"/>
      <c r="O32" s="21"/>
    </row>
    <row r="33" spans="1:15" x14ac:dyDescent="0.25">
      <c r="A33" s="47"/>
      <c r="M33" s="46"/>
      <c r="O33" s="21"/>
    </row>
    <row r="34" spans="1:15" x14ac:dyDescent="0.25">
      <c r="A34" s="47"/>
      <c r="M34" s="46"/>
      <c r="O34" s="21"/>
    </row>
    <row r="35" spans="1:15" x14ac:dyDescent="0.25">
      <c r="A35" s="47"/>
      <c r="M35" s="46"/>
      <c r="O35" s="21"/>
    </row>
    <row r="36" spans="1:15" x14ac:dyDescent="0.25">
      <c r="A36" s="47"/>
      <c r="M36" s="46"/>
      <c r="O36" s="21"/>
    </row>
    <row r="37" spans="1:15" x14ac:dyDescent="0.25">
      <c r="A37" s="47"/>
      <c r="M37" s="46"/>
      <c r="O37" s="21"/>
    </row>
    <row r="38" spans="1:15" x14ac:dyDescent="0.25">
      <c r="A38" s="47"/>
      <c r="M38" s="46"/>
      <c r="O38" s="21"/>
    </row>
    <row r="39" spans="1:15" x14ac:dyDescent="0.25">
      <c r="A39" s="47"/>
      <c r="M39" s="46"/>
      <c r="O39" s="21"/>
    </row>
    <row r="40" spans="1:15" x14ac:dyDescent="0.25">
      <c r="A40" s="47"/>
      <c r="M40" s="46"/>
      <c r="O40" s="21"/>
    </row>
    <row r="41" spans="1:15" x14ac:dyDescent="0.25">
      <c r="A41" s="47"/>
      <c r="M41" s="46"/>
      <c r="O41" s="21"/>
    </row>
    <row r="42" spans="1:15" x14ac:dyDescent="0.25">
      <c r="A42" s="47"/>
      <c r="M42" s="46"/>
      <c r="O42" s="21"/>
    </row>
    <row r="43" spans="1:15" x14ac:dyDescent="0.25">
      <c r="A43" s="47"/>
      <c r="O43" s="21"/>
    </row>
    <row r="44" spans="1:15" x14ac:dyDescent="0.25">
      <c r="A44" s="47"/>
      <c r="O44" s="21"/>
    </row>
    <row r="45" spans="1:15" x14ac:dyDescent="0.25">
      <c r="A45" s="47"/>
      <c r="O45" s="21"/>
    </row>
    <row r="46" spans="1:15" x14ac:dyDescent="0.25">
      <c r="A46" s="47"/>
      <c r="O46" s="21"/>
    </row>
    <row r="47" spans="1:15" x14ac:dyDescent="0.25">
      <c r="A47" s="47"/>
    </row>
  </sheetData>
  <mergeCells count="8">
    <mergeCell ref="S3:W3"/>
    <mergeCell ref="S4:W4"/>
    <mergeCell ref="M3:R3"/>
    <mergeCell ref="A1:A2"/>
    <mergeCell ref="B3:C3"/>
    <mergeCell ref="B4:C4"/>
    <mergeCell ref="D3:L3"/>
    <mergeCell ref="E4:L4"/>
  </mergeCells>
  <conditionalFormatting sqref="M18 R18">
    <cfRule type="containsText" dxfId="11" priority="23" operator="containsText" text="no">
      <formula>NOT(ISERROR(SEARCH("no",M18)))</formula>
    </cfRule>
  </conditionalFormatting>
  <conditionalFormatting sqref="M8:M17 N9:Q17">
    <cfRule type="expression" dxfId="10" priority="7">
      <formula>(M8:M17="No")</formula>
    </cfRule>
  </conditionalFormatting>
  <conditionalFormatting sqref="E8:I17">
    <cfRule type="expression" dxfId="9" priority="6">
      <formula>(E8:E17="No")</formula>
    </cfRule>
  </conditionalFormatting>
  <conditionalFormatting sqref="J8:L17">
    <cfRule type="expression" dxfId="8" priority="5">
      <formula>(J8:J17="No")</formula>
    </cfRule>
  </conditionalFormatting>
  <conditionalFormatting sqref="N8:Q8">
    <cfRule type="expression" dxfId="7" priority="4">
      <formula>(N8:N17="No")</formula>
    </cfRule>
  </conditionalFormatting>
  <conditionalFormatting sqref="D8:D17">
    <cfRule type="expression" dxfId="6" priority="2">
      <formula>(D8:D17="No")</formula>
    </cfRule>
  </conditionalFormatting>
  <conditionalFormatting sqref="R8:R17">
    <cfRule type="expression" dxfId="5" priority="25">
      <formula>(R8:R18="No")</formula>
    </cfRule>
  </conditionalFormatting>
  <conditionalFormatting sqref="U8:W17">
    <cfRule type="expression" dxfId="4" priority="1">
      <formula>(U8:U17="No")</formula>
    </cfRule>
  </conditionalFormatting>
  <dataValidations count="1">
    <dataValidation type="list" allowBlank="1" showInputMessage="1" showErrorMessage="1" sqref="D8:I17 M8:Q17 S8:S17 T8:T17">
      <formula1>Answer3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answer_sheet!$A$2:$A$4</xm:f>
          </x14:formula1>
          <xm:sqref>C8:C17</xm:sqref>
        </x14:dataValidation>
        <x14:dataValidation type="list" allowBlank="1" showInputMessage="1" showErrorMessage="1">
          <x14:formula1>
            <xm:f>answer_sheet!$E$2:$E$4</xm:f>
          </x14:formula1>
          <xm:sqref>J8:L17 U8:W17</xm:sqref>
        </x14:dataValidation>
        <x14:dataValidation type="list" allowBlank="1" showInputMessage="1" showErrorMessage="1">
          <x14:formula1>
            <xm:f>answer_sheet!$M$2:$M$4</xm:f>
          </x14:formula1>
          <xm:sqref>R8:R17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U26"/>
  <sheetViews>
    <sheetView showGridLines="0" zoomScaleNormal="100" workbookViewId="0">
      <selection activeCell="J15" sqref="J15"/>
    </sheetView>
  </sheetViews>
  <sheetFormatPr defaultRowHeight="15" x14ac:dyDescent="0.25"/>
  <cols>
    <col min="8" max="8" width="20.5703125" bestFit="1" customWidth="1"/>
    <col min="9" max="9" width="9.5703125" bestFit="1" customWidth="1"/>
    <col min="11" max="11" width="11.5703125" bestFit="1" customWidth="1"/>
    <col min="12" max="12" width="11.5703125" customWidth="1"/>
    <col min="13" max="13" width="5.28515625" customWidth="1"/>
    <col min="14" max="14" width="38.42578125" customWidth="1"/>
    <col min="15" max="15" width="4" customWidth="1"/>
    <col min="16" max="16" width="41.42578125" customWidth="1"/>
    <col min="19" max="19" width="3.140625" customWidth="1"/>
    <col min="20" max="20" width="43.5703125" customWidth="1"/>
  </cols>
  <sheetData>
    <row r="1" spans="8:21" ht="15" customHeight="1" x14ac:dyDescent="0.25">
      <c r="H1" s="142" t="s">
        <v>42</v>
      </c>
      <c r="I1" s="143"/>
      <c r="J1" s="143"/>
      <c r="K1" s="143"/>
      <c r="L1" s="143"/>
      <c r="M1" s="144"/>
      <c r="N1" s="86"/>
      <c r="O1" s="87"/>
    </row>
    <row r="2" spans="8:21" ht="17.25" customHeight="1" x14ac:dyDescent="0.25">
      <c r="I2" s="93">
        <v>3</v>
      </c>
      <c r="J2" s="93">
        <v>8</v>
      </c>
      <c r="K2" s="93">
        <v>5</v>
      </c>
      <c r="N2" s="145" t="s">
        <v>97</v>
      </c>
      <c r="O2" s="146" t="s">
        <v>38</v>
      </c>
    </row>
    <row r="3" spans="8:21" x14ac:dyDescent="0.25">
      <c r="I3" s="11">
        <v>3</v>
      </c>
      <c r="J3" s="11" t="s">
        <v>113</v>
      </c>
      <c r="K3" s="11" t="s">
        <v>141</v>
      </c>
      <c r="N3" s="145"/>
      <c r="O3" s="146"/>
    </row>
    <row r="4" spans="8:21" x14ac:dyDescent="0.25">
      <c r="I4" s="11" t="s">
        <v>99</v>
      </c>
      <c r="J4" s="11" t="s">
        <v>114</v>
      </c>
      <c r="K4" s="11" t="s">
        <v>142</v>
      </c>
      <c r="N4" s="145"/>
      <c r="O4" s="146"/>
    </row>
    <row r="5" spans="8:21" x14ac:dyDescent="0.25">
      <c r="I5" s="11" t="s">
        <v>100</v>
      </c>
      <c r="J5" s="11" t="s">
        <v>115</v>
      </c>
      <c r="K5" s="11" t="s">
        <v>143</v>
      </c>
      <c r="N5" s="145"/>
      <c r="O5" s="146"/>
      <c r="S5" s="12"/>
    </row>
    <row r="6" spans="8:21" x14ac:dyDescent="0.25">
      <c r="I6" s="11" t="s">
        <v>101</v>
      </c>
      <c r="J6" s="11" t="s">
        <v>116</v>
      </c>
      <c r="N6" s="145"/>
      <c r="O6" s="146"/>
      <c r="S6" s="12"/>
    </row>
    <row r="7" spans="8:21" x14ac:dyDescent="0.25">
      <c r="I7" s="11" t="s">
        <v>102</v>
      </c>
      <c r="J7" s="11" t="s">
        <v>117</v>
      </c>
      <c r="N7" s="15" t="s">
        <v>39</v>
      </c>
      <c r="O7" s="16">
        <v>100</v>
      </c>
      <c r="S7" s="12"/>
    </row>
    <row r="8" spans="8:21" x14ac:dyDescent="0.25">
      <c r="I8" s="11" t="s">
        <v>103</v>
      </c>
      <c r="J8" s="11" t="s">
        <v>118</v>
      </c>
      <c r="K8" s="10"/>
      <c r="M8" s="10"/>
      <c r="N8" s="17" t="s">
        <v>40</v>
      </c>
      <c r="O8" s="18" t="s">
        <v>44</v>
      </c>
      <c r="S8" s="12"/>
    </row>
    <row r="9" spans="8:21" x14ac:dyDescent="0.25">
      <c r="I9" s="11" t="s">
        <v>104</v>
      </c>
      <c r="J9" s="85"/>
      <c r="K9" s="85"/>
      <c r="M9" s="82"/>
      <c r="N9" s="19" t="s">
        <v>43</v>
      </c>
      <c r="O9" s="20" t="s">
        <v>45</v>
      </c>
    </row>
    <row r="10" spans="8:21" x14ac:dyDescent="0.25">
      <c r="I10" s="11" t="s">
        <v>105</v>
      </c>
      <c r="J10" s="10"/>
      <c r="K10" s="10"/>
      <c r="M10" s="10"/>
      <c r="N10" s="10"/>
      <c r="T10" s="80"/>
      <c r="U10" s="81"/>
    </row>
    <row r="11" spans="8:21" x14ac:dyDescent="0.25">
      <c r="I11" s="11" t="s">
        <v>106</v>
      </c>
      <c r="N11" s="10"/>
      <c r="T11" s="80"/>
      <c r="U11" s="81"/>
    </row>
    <row r="12" spans="8:21" x14ac:dyDescent="0.25">
      <c r="H12" s="29"/>
      <c r="N12" s="10"/>
      <c r="T12" s="80"/>
      <c r="U12" s="81"/>
    </row>
    <row r="13" spans="8:21" x14ac:dyDescent="0.25">
      <c r="H13" s="29"/>
      <c r="I13" s="147" t="s">
        <v>37</v>
      </c>
      <c r="J13" s="148"/>
      <c r="K13" s="148"/>
      <c r="L13" s="148"/>
      <c r="M13" s="149"/>
    </row>
    <row r="14" spans="8:21" x14ac:dyDescent="0.25">
      <c r="H14" s="29"/>
      <c r="I14" s="93">
        <v>3</v>
      </c>
      <c r="J14" s="93">
        <v>8</v>
      </c>
      <c r="K14" s="93">
        <v>5</v>
      </c>
    </row>
    <row r="15" spans="8:21" x14ac:dyDescent="0.25">
      <c r="H15" s="29"/>
      <c r="I15" s="83" t="str">
        <f>+'Audit Tool'!D30</f>
        <v>No data</v>
      </c>
      <c r="J15" s="83" t="str">
        <f>+'Audit Tool'!M30</f>
        <v>No data</v>
      </c>
      <c r="K15" s="83" t="str">
        <f>+'Audit Tool'!U30</f>
        <v>No data</v>
      </c>
      <c r="N15" s="29"/>
    </row>
    <row r="16" spans="8:21" x14ac:dyDescent="0.25">
      <c r="H16" s="29"/>
      <c r="I16" s="83" t="str">
        <f>+'Audit Tool'!E30</f>
        <v>No data</v>
      </c>
      <c r="J16" s="83" t="str">
        <f>+'Audit Tool'!N30</f>
        <v>No data</v>
      </c>
      <c r="K16" s="83" t="str">
        <f>+'Audit Tool'!V30</f>
        <v>No data</v>
      </c>
      <c r="N16" s="29"/>
    </row>
    <row r="17" spans="8:19" x14ac:dyDescent="0.25">
      <c r="H17" s="29"/>
      <c r="I17" s="83" t="str">
        <f>+'Audit Tool'!F30</f>
        <v>No data</v>
      </c>
      <c r="J17" s="83" t="str">
        <f>+'Audit Tool'!O30</f>
        <v>No data</v>
      </c>
      <c r="K17" s="83" t="str">
        <f>+'Audit Tool'!W30</f>
        <v>No data</v>
      </c>
      <c r="N17" s="29"/>
      <c r="S17" s="14"/>
    </row>
    <row r="18" spans="8:19" x14ac:dyDescent="0.25">
      <c r="I18" s="83" t="str">
        <f>+'Audit Tool'!G30</f>
        <v>No data</v>
      </c>
      <c r="J18" s="83" t="str">
        <f>+'Audit Tool'!P30</f>
        <v>No data</v>
      </c>
      <c r="N18" s="29"/>
    </row>
    <row r="19" spans="8:19" x14ac:dyDescent="0.25">
      <c r="I19" s="83" t="str">
        <f>+'Audit Tool'!H30</f>
        <v>No data</v>
      </c>
      <c r="J19" s="83" t="str">
        <f>+'Audit Tool'!Q30</f>
        <v>No data</v>
      </c>
      <c r="N19" s="29"/>
    </row>
    <row r="20" spans="8:19" x14ac:dyDescent="0.25">
      <c r="I20" s="83" t="str">
        <f>+'Audit Tool'!I30</f>
        <v>No data</v>
      </c>
      <c r="J20" s="83" t="str">
        <f>+'Audit Tool'!R30</f>
        <v>No data</v>
      </c>
    </row>
    <row r="21" spans="8:19" x14ac:dyDescent="0.25">
      <c r="I21" s="83" t="str">
        <f>+'Audit Tool'!J30</f>
        <v>No data</v>
      </c>
    </row>
    <row r="22" spans="8:19" x14ac:dyDescent="0.25">
      <c r="I22" s="83" t="str">
        <f>+'Audit Tool'!K30</f>
        <v>No data</v>
      </c>
      <c r="L22" s="10"/>
      <c r="M22" s="10"/>
    </row>
    <row r="23" spans="8:19" x14ac:dyDescent="0.25">
      <c r="I23" s="83" t="str">
        <f>+'Audit Tool'!L30</f>
        <v>No data</v>
      </c>
      <c r="L23" s="10"/>
      <c r="M23" s="10"/>
    </row>
    <row r="24" spans="8:19" x14ac:dyDescent="0.25">
      <c r="M24" s="10"/>
      <c r="S24" s="1"/>
    </row>
    <row r="25" spans="8:19" x14ac:dyDescent="0.25">
      <c r="I25" s="150" t="s">
        <v>41</v>
      </c>
      <c r="J25" s="151"/>
      <c r="K25" s="152"/>
      <c r="L25" s="10"/>
      <c r="M25" s="10"/>
    </row>
    <row r="26" spans="8:19" x14ac:dyDescent="0.25">
      <c r="I26" s="51" t="str">
        <f>IF(I16="No data", "No data", IF(I16="NA","NA",IF(I16="%","%", SUM(I16:I23)/COUNT(I16:I23))))</f>
        <v>No data</v>
      </c>
      <c r="J26" s="51" t="str">
        <f>IF(J15="No data", "No data", IF(J15="NA","NA",IF(J15="%","%", SUM(J15:J20)/COUNT(J15:J20))))</f>
        <v>No data</v>
      </c>
      <c r="K26" s="51" t="str">
        <f>IF(K15="No data", "No data", IF(K15="NA","NA",IF(K15="%","%", SUM(K15:K17)/COUNT(K15:K17))))</f>
        <v>No data</v>
      </c>
      <c r="L26" s="10"/>
      <c r="M26" s="10"/>
    </row>
  </sheetData>
  <mergeCells count="5">
    <mergeCell ref="H1:M1"/>
    <mergeCell ref="N2:N6"/>
    <mergeCell ref="O2:O6"/>
    <mergeCell ref="I13:M13"/>
    <mergeCell ref="I25:K25"/>
  </mergeCells>
  <conditionalFormatting sqref="I26:K26">
    <cfRule type="cellIs" dxfId="3" priority="2" operator="between">
      <formula>50</formula>
      <formula>99</formula>
    </cfRule>
    <cfRule type="cellIs" dxfId="2" priority="3" operator="between">
      <formula>50</formula>
      <formula>99</formula>
    </cfRule>
    <cfRule type="cellIs" dxfId="1" priority="4" operator="equal">
      <formula>100</formula>
    </cfRule>
  </conditionalFormatting>
  <conditionalFormatting sqref="I26:K26">
    <cfRule type="cellIs" dxfId="0" priority="1" operator="between">
      <formula>0</formula>
      <formula>49</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topLeftCell="A3" zoomScaleNormal="100" workbookViewId="0">
      <selection activeCell="A5" sqref="A5"/>
    </sheetView>
  </sheetViews>
  <sheetFormatPr defaultRowHeight="15" x14ac:dyDescent="0.25"/>
  <cols>
    <col min="1" max="1" width="26.7109375" style="13" customWidth="1"/>
    <col min="2" max="2" width="149.28515625" style="9" customWidth="1"/>
    <col min="3" max="16384" width="9.140625" style="9"/>
  </cols>
  <sheetData>
    <row r="1" spans="1:2" x14ac:dyDescent="0.25">
      <c r="A1" s="153" t="s">
        <v>6</v>
      </c>
      <c r="B1" s="154"/>
    </row>
    <row r="2" spans="1:2" s="13" customFormat="1" ht="31.5" x14ac:dyDescent="0.25">
      <c r="A2" s="84"/>
      <c r="B2" s="84" t="s">
        <v>81</v>
      </c>
    </row>
    <row r="3" spans="1:2" s="13" customFormat="1" ht="31.5" x14ac:dyDescent="0.25">
      <c r="A3" s="52" t="s">
        <v>73</v>
      </c>
      <c r="B3" s="52" t="s">
        <v>76</v>
      </c>
    </row>
    <row r="4" spans="1:2" ht="195" x14ac:dyDescent="0.25">
      <c r="A4" s="56">
        <v>3</v>
      </c>
      <c r="B4" s="104" t="s">
        <v>131</v>
      </c>
    </row>
    <row r="5" spans="1:2" ht="105" x14ac:dyDescent="0.25">
      <c r="A5" s="56">
        <v>5</v>
      </c>
      <c r="B5" s="104" t="s">
        <v>132</v>
      </c>
    </row>
    <row r="6" spans="1:2" s="27" customFormat="1" ht="120" x14ac:dyDescent="0.25">
      <c r="A6" s="56">
        <v>8</v>
      </c>
      <c r="B6" s="104" t="s">
        <v>80</v>
      </c>
    </row>
  </sheetData>
  <mergeCells count="1">
    <mergeCell ref="A1:B1"/>
  </mergeCells>
  <pageMargins left="0.70866141732283472" right="0.70866141732283472" top="0.74803149606299213" bottom="0.74803149606299213" header="0.31496062992125984" footer="0.31496062992125984"/>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3"/>
  <sheetViews>
    <sheetView workbookViewId="0"/>
  </sheetViews>
  <sheetFormatPr defaultRowHeight="15" x14ac:dyDescent="0.25"/>
  <cols>
    <col min="1" max="1" width="31.85546875" bestFit="1" customWidth="1"/>
    <col min="3" max="3" width="33" bestFit="1" customWidth="1"/>
    <col min="5" max="5" width="41.7109375" bestFit="1" customWidth="1"/>
    <col min="9" max="9" width="74.7109375" bestFit="1" customWidth="1"/>
    <col min="11" max="11" width="64.42578125" bestFit="1" customWidth="1"/>
    <col min="13" max="13" width="64.42578125" bestFit="1" customWidth="1"/>
  </cols>
  <sheetData>
    <row r="1" spans="1:13" x14ac:dyDescent="0.25">
      <c r="A1" s="32" t="s">
        <v>65</v>
      </c>
    </row>
    <row r="3" spans="1:13" x14ac:dyDescent="0.25">
      <c r="A3" t="s">
        <v>51</v>
      </c>
      <c r="C3" t="s">
        <v>29</v>
      </c>
      <c r="E3" t="s">
        <v>7</v>
      </c>
      <c r="G3" t="s">
        <v>31</v>
      </c>
      <c r="I3" t="s">
        <v>52</v>
      </c>
      <c r="K3" t="s">
        <v>32</v>
      </c>
      <c r="M3" t="s">
        <v>33</v>
      </c>
    </row>
    <row r="4" spans="1:13" x14ac:dyDescent="0.25">
      <c r="A4" t="s">
        <v>53</v>
      </c>
      <c r="C4" t="s">
        <v>58</v>
      </c>
      <c r="E4" t="s">
        <v>9</v>
      </c>
      <c r="G4" t="s">
        <v>9</v>
      </c>
      <c r="I4" t="s">
        <v>9</v>
      </c>
      <c r="K4" t="s">
        <v>9</v>
      </c>
      <c r="M4" t="s">
        <v>9</v>
      </c>
    </row>
    <row r="5" spans="1:13" x14ac:dyDescent="0.25">
      <c r="A5" t="s">
        <v>10</v>
      </c>
      <c r="C5" t="s">
        <v>57</v>
      </c>
      <c r="E5" t="s">
        <v>11</v>
      </c>
      <c r="G5" t="s">
        <v>11</v>
      </c>
      <c r="I5" t="s">
        <v>11</v>
      </c>
      <c r="K5" t="s">
        <v>11</v>
      </c>
      <c r="M5" t="s">
        <v>11</v>
      </c>
    </row>
    <row r="6" spans="1:13" x14ac:dyDescent="0.25">
      <c r="E6" t="s">
        <v>59</v>
      </c>
      <c r="I6" t="s">
        <v>68</v>
      </c>
      <c r="K6" t="s">
        <v>71</v>
      </c>
      <c r="M6" t="s">
        <v>69</v>
      </c>
    </row>
    <row r="9" spans="1:13" x14ac:dyDescent="0.25">
      <c r="A9" t="s">
        <v>34</v>
      </c>
      <c r="C9" t="s">
        <v>54</v>
      </c>
      <c r="E9" t="s">
        <v>55</v>
      </c>
      <c r="G9" t="s">
        <v>56</v>
      </c>
    </row>
    <row r="10" spans="1:13" x14ac:dyDescent="0.25">
      <c r="A10" t="s">
        <v>9</v>
      </c>
      <c r="C10" t="s">
        <v>9</v>
      </c>
      <c r="E10" t="s">
        <v>9</v>
      </c>
      <c r="G10" t="s">
        <v>9</v>
      </c>
    </row>
    <row r="11" spans="1:13" x14ac:dyDescent="0.25">
      <c r="A11" t="s">
        <v>11</v>
      </c>
      <c r="C11" t="s">
        <v>11</v>
      </c>
      <c r="E11" t="s">
        <v>11</v>
      </c>
      <c r="G11" t="s">
        <v>11</v>
      </c>
    </row>
    <row r="12" spans="1:13" x14ac:dyDescent="0.25">
      <c r="A12" t="s">
        <v>61</v>
      </c>
      <c r="C12" t="s">
        <v>60</v>
      </c>
      <c r="E12" t="s">
        <v>70</v>
      </c>
      <c r="G12" t="s">
        <v>61</v>
      </c>
    </row>
    <row r="13" spans="1:13" x14ac:dyDescent="0.25">
      <c r="G13" t="s">
        <v>62</v>
      </c>
    </row>
    <row r="14" spans="1:13" x14ac:dyDescent="0.25">
      <c r="A14" t="s">
        <v>66</v>
      </c>
      <c r="C14" t="s">
        <v>67</v>
      </c>
    </row>
    <row r="15" spans="1:13" x14ac:dyDescent="0.25">
      <c r="A15" t="s">
        <v>9</v>
      </c>
      <c r="C15" t="s">
        <v>9</v>
      </c>
    </row>
    <row r="16" spans="1:13" x14ac:dyDescent="0.25">
      <c r="A16" t="s">
        <v>11</v>
      </c>
      <c r="C16" t="s">
        <v>11</v>
      </c>
    </row>
    <row r="17" spans="1:13" x14ac:dyDescent="0.25">
      <c r="A17" t="s">
        <v>63</v>
      </c>
      <c r="C17" t="s">
        <v>64</v>
      </c>
      <c r="J17" s="29"/>
      <c r="K17" s="30"/>
      <c r="L17" s="29"/>
      <c r="M17" s="29"/>
    </row>
    <row r="18" spans="1:13" x14ac:dyDescent="0.25">
      <c r="J18" s="29"/>
      <c r="K18" s="30"/>
      <c r="L18" s="29"/>
      <c r="M18" s="29"/>
    </row>
    <row r="19" spans="1:13" x14ac:dyDescent="0.25">
      <c r="J19" s="29"/>
      <c r="K19" s="30"/>
      <c r="L19" s="29"/>
      <c r="M19" s="29"/>
    </row>
    <row r="20" spans="1:13" x14ac:dyDescent="0.25">
      <c r="J20" s="29"/>
      <c r="K20" s="30"/>
      <c r="L20" s="29"/>
      <c r="M20" s="29"/>
    </row>
    <row r="21" spans="1:13" x14ac:dyDescent="0.25">
      <c r="J21" s="29"/>
      <c r="K21" s="30"/>
      <c r="L21" s="29"/>
      <c r="M21" s="29"/>
    </row>
    <row r="22" spans="1:13" x14ac:dyDescent="0.25">
      <c r="A22" s="31"/>
      <c r="C22" s="31"/>
      <c r="H22" s="32"/>
    </row>
    <row r="23" spans="1:13" x14ac:dyDescent="0.25">
      <c r="H23" s="3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
  <sheetViews>
    <sheetView workbookViewId="0">
      <selection activeCell="C10" sqref="C10"/>
    </sheetView>
  </sheetViews>
  <sheetFormatPr defaultRowHeight="15" x14ac:dyDescent="0.25"/>
  <cols>
    <col min="1" max="1" width="16.140625" style="57" bestFit="1" customWidth="1"/>
    <col min="2" max="2" width="9.140625" style="57"/>
    <col min="3" max="3" width="8.7109375" style="57" bestFit="1" customWidth="1"/>
    <col min="4" max="4" width="5.42578125" style="57" bestFit="1" customWidth="1"/>
    <col min="5" max="5" width="13.42578125" style="57" customWidth="1"/>
    <col min="6" max="6" width="9.140625" style="57"/>
    <col min="7" max="7" width="16.7109375" style="57" bestFit="1" customWidth="1"/>
    <col min="8" max="8" width="8.7109375" style="57" bestFit="1" customWidth="1"/>
    <col min="9" max="9" width="26.7109375" style="57" bestFit="1" customWidth="1"/>
    <col min="10" max="10" width="8.7109375" style="57" bestFit="1" customWidth="1"/>
    <col min="11" max="11" width="19.85546875" style="57" customWidth="1"/>
    <col min="12" max="12" width="8.7109375" style="57" bestFit="1" customWidth="1"/>
    <col min="13" max="13" width="13.42578125" style="57" customWidth="1"/>
    <col min="14" max="14" width="8.7109375" style="57" bestFit="1" customWidth="1"/>
    <col min="15" max="15" width="9.140625" style="57"/>
    <col min="16" max="16" width="9.7109375" style="57" bestFit="1" customWidth="1"/>
    <col min="17" max="17" width="9.140625" style="57"/>
    <col min="18" max="18" width="9.7109375" style="57" bestFit="1" customWidth="1"/>
    <col min="19" max="19" width="9.140625" style="57"/>
    <col min="20" max="20" width="9.7109375" style="57" bestFit="1" customWidth="1"/>
    <col min="21" max="21" width="9.140625" style="57"/>
    <col min="22" max="22" width="9.7109375" style="57" bestFit="1" customWidth="1"/>
    <col min="23" max="23" width="9.140625" style="57"/>
    <col min="24" max="24" width="9.7109375" style="57" bestFit="1" customWidth="1"/>
    <col min="25" max="25" width="9.140625" style="57"/>
    <col min="26" max="26" width="10.7109375" style="57" bestFit="1" customWidth="1"/>
    <col min="27" max="27" width="19.85546875" style="71" customWidth="1"/>
    <col min="28" max="28" width="10.85546875" style="71" bestFit="1" customWidth="1"/>
    <col min="29" max="29" width="9.140625" style="57"/>
    <col min="30" max="30" width="9.7109375" style="57" bestFit="1" customWidth="1"/>
    <col min="31" max="31" width="9.140625" style="57"/>
    <col min="32" max="32" width="9.7109375" style="57" bestFit="1" customWidth="1"/>
    <col min="33" max="33" width="9.140625" style="57"/>
    <col min="34" max="34" width="9.7109375" style="57" bestFit="1" customWidth="1"/>
    <col min="35" max="35" width="9.140625" style="57"/>
    <col min="36" max="36" width="9.7109375" style="57" bestFit="1" customWidth="1"/>
    <col min="37" max="16384" width="9.140625" style="57"/>
  </cols>
  <sheetData>
    <row r="1" spans="1:36" x14ac:dyDescent="0.25">
      <c r="A1" s="57" t="s">
        <v>28</v>
      </c>
      <c r="C1" s="57" t="s">
        <v>29</v>
      </c>
      <c r="E1" s="57" t="s">
        <v>7</v>
      </c>
      <c r="G1" s="79" t="s">
        <v>31</v>
      </c>
      <c r="I1" s="79" t="s">
        <v>52</v>
      </c>
      <c r="K1" s="79" t="s">
        <v>32</v>
      </c>
      <c r="M1" s="57" t="s">
        <v>33</v>
      </c>
      <c r="AH1" s="58"/>
      <c r="AJ1" s="58"/>
    </row>
    <row r="2" spans="1:36" x14ac:dyDescent="0.25">
      <c r="A2" s="57" t="s">
        <v>8</v>
      </c>
      <c r="C2" s="57" t="s">
        <v>9</v>
      </c>
      <c r="E2" s="57" t="s">
        <v>9</v>
      </c>
      <c r="G2" s="79" t="s">
        <v>9</v>
      </c>
      <c r="I2" s="79" t="s">
        <v>9</v>
      </c>
      <c r="K2" s="79" t="s">
        <v>9</v>
      </c>
      <c r="M2" s="57" t="s">
        <v>9</v>
      </c>
      <c r="AH2" s="58"/>
      <c r="AJ2" s="58"/>
    </row>
    <row r="3" spans="1:36" x14ac:dyDescent="0.25">
      <c r="A3" s="57" t="s">
        <v>10</v>
      </c>
      <c r="C3" s="57" t="s">
        <v>11</v>
      </c>
      <c r="E3" s="57" t="s">
        <v>11</v>
      </c>
      <c r="G3" s="79" t="s">
        <v>11</v>
      </c>
      <c r="I3" s="79" t="s">
        <v>11</v>
      </c>
      <c r="K3" s="79" t="s">
        <v>11</v>
      </c>
      <c r="M3" s="57" t="s">
        <v>11</v>
      </c>
      <c r="AH3" s="58"/>
      <c r="AJ3" s="58"/>
    </row>
    <row r="4" spans="1:36" ht="60" x14ac:dyDescent="0.25">
      <c r="A4" s="57" t="s">
        <v>77</v>
      </c>
      <c r="E4" s="57" t="s">
        <v>30</v>
      </c>
      <c r="G4" s="57" t="s">
        <v>83</v>
      </c>
      <c r="I4" s="57" t="s">
        <v>84</v>
      </c>
      <c r="K4" s="57" t="s">
        <v>85</v>
      </c>
      <c r="M4" s="57" t="s">
        <v>126</v>
      </c>
      <c r="AH4" s="58"/>
      <c r="AJ4" s="58"/>
    </row>
    <row r="5" spans="1:36" x14ac:dyDescent="0.25">
      <c r="A5" s="59"/>
    </row>
    <row r="7" spans="1:36" x14ac:dyDescent="0.25">
      <c r="A7" s="12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Introduction</vt:lpstr>
      <vt:lpstr>Instructions</vt:lpstr>
      <vt:lpstr>Audit Tool</vt:lpstr>
      <vt:lpstr>Summary</vt:lpstr>
      <vt:lpstr>Recommendations</vt:lpstr>
      <vt:lpstr>Sheet7</vt:lpstr>
      <vt:lpstr>answer_sheet</vt:lpstr>
      <vt:lpstr>Sheet7!Answer1</vt:lpstr>
      <vt:lpstr>Answer1</vt:lpstr>
      <vt:lpstr>Answer10</vt:lpstr>
      <vt:lpstr>Answer11</vt:lpstr>
      <vt:lpstr>Answer12</vt:lpstr>
      <vt:lpstr>Sheet7!Answer2</vt:lpstr>
      <vt:lpstr>Sheet7!Answer3</vt:lpstr>
      <vt:lpstr>Answer3</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Protopapa</dc:creator>
  <cp:lastModifiedBy>Karen Protopapa</cp:lastModifiedBy>
  <cp:lastPrinted>2020-11-19T15:15:58Z</cp:lastPrinted>
  <dcterms:created xsi:type="dcterms:W3CDTF">2017-11-02T15:30:02Z</dcterms:created>
  <dcterms:modified xsi:type="dcterms:W3CDTF">2021-01-29T14:22:18Z</dcterms:modified>
</cp:coreProperties>
</file>